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БЭ" sheetId="1" state="visible" r:id="rId1"/>
    <sheet name="9_12" sheetId="2" state="visible" r:id="rId2"/>
    <sheet name="ДЛиМТО" sheetId="3" state="visible" r:id="rId3"/>
  </sheets>
  <definedNames>
    <definedName name="_xlnm.Print_Area" localSheetId="0" hidden="0">БЭ!$A$1:$V$80</definedName>
    <definedName name="_xlnm._FilterDatabase" localSheetId="0" hidden="1">БЭ!$A$4:$Q$79</definedName>
    <definedName name="_xlnm._FilterDatabase" localSheetId="1" hidden="1">'9_12'!$A$4:$Q$81</definedName>
    <definedName name="_xlnm._FilterDatabase" localSheetId="0" hidden="1">БЭ!$A$4:$Q$79</definedName>
    <definedName name="_xlnm._FilterDatabase" localSheetId="1" hidden="1">'9_12'!$A$4:$Q$81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<sst xmlns="http://schemas.openxmlformats.org/spreadsheetml/2006/main" count="147" uniqueCount="147">
  <si>
    <t xml:space="preserve">Приложение 2</t>
  </si>
  <si>
    <t xml:space="preserve">Форма отчета по каждому этапу реализации </t>
  </si>
  <si>
    <t xml:space="preserve">расчет цены 2этапа</t>
  </si>
  <si>
    <t xml:space="preserve">расчет цены 4этапа</t>
  </si>
  <si>
    <t>БЕ</t>
  </si>
  <si>
    <t>Завод</t>
  </si>
  <si>
    <t>Склад</t>
  </si>
  <si>
    <t>Материал</t>
  </si>
  <si>
    <t xml:space="preserve">Краткий текст</t>
  </si>
  <si>
    <t>ЕИ</t>
  </si>
  <si>
    <t>К-во</t>
  </si>
  <si>
    <t xml:space="preserve">Учетная цена</t>
  </si>
  <si>
    <t xml:space="preserve">Рыночная цена</t>
  </si>
  <si>
    <t xml:space="preserve">Планируемая цена реализации (этап 1)</t>
  </si>
  <si>
    <t xml:space="preserve">Фактическая цена реализации</t>
  </si>
  <si>
    <t xml:space="preserve">Планируемая цена реализации (этап 2)</t>
  </si>
  <si>
    <t xml:space="preserve">Планируемая цена реализации (этап 3)</t>
  </si>
  <si>
    <t xml:space="preserve">Планируемая цена реализации (этап 4)</t>
  </si>
  <si>
    <t xml:space="preserve">Планируемая цена реализации (этап 5)</t>
  </si>
  <si>
    <t xml:space="preserve">вес лома ед. товара, кг</t>
  </si>
  <si>
    <t>марка</t>
  </si>
  <si>
    <t xml:space="preserve">цена металла по договору, руб </t>
  </si>
  <si>
    <t xml:space="preserve">Снижение цены на 50% = I-((I-H)/2</t>
  </si>
  <si>
    <t xml:space="preserve">Цена 2этапа</t>
  </si>
  <si>
    <t xml:space="preserve">Снижение цены на 20% = (N-20%)</t>
  </si>
  <si>
    <t>0300</t>
  </si>
  <si>
    <t>0320</t>
  </si>
  <si>
    <t xml:space="preserve">Опора У35-2т серия 3078тм б/у</t>
  </si>
  <si>
    <t>Штука</t>
  </si>
  <si>
    <t xml:space="preserve">продано на 2 этапе</t>
  </si>
  <si>
    <t>5А</t>
  </si>
  <si>
    <t>0310</t>
  </si>
  <si>
    <t xml:space="preserve">(А)Зажим ответвит герметич RP 150</t>
  </si>
  <si>
    <t xml:space="preserve">12 (0)</t>
  </si>
  <si>
    <t>исключен</t>
  </si>
  <si>
    <t xml:space="preserve">(А)Устройство пломбировочное Силтор</t>
  </si>
  <si>
    <t>отсутствует</t>
  </si>
  <si>
    <t xml:space="preserve">(А)Устройство птицезащитное ПЗУ-IL-PA</t>
  </si>
  <si>
    <t xml:space="preserve">2 (0)</t>
  </si>
  <si>
    <t xml:space="preserve">(А)Устройство птицезащитное ПЗУ-IR-PA</t>
  </si>
  <si>
    <t xml:space="preserve">исключен на 2 этапе</t>
  </si>
  <si>
    <t>0330</t>
  </si>
  <si>
    <t xml:space="preserve">(А)Устройство-наклейка СКР2 27х80</t>
  </si>
  <si>
    <t xml:space="preserve">@Блок ЛЖ-6</t>
  </si>
  <si>
    <t xml:space="preserve">@Бокс 21-Н</t>
  </si>
  <si>
    <t>12А</t>
  </si>
  <si>
    <t xml:space="preserve">@Болт заварной анкерный М18х450</t>
  </si>
  <si>
    <t xml:space="preserve">@Болт М16х550 с гайкой и 2 шайбы</t>
  </si>
  <si>
    <t xml:space="preserve">@Бугель д/фикс на опор. сталь.ленты 20мм</t>
  </si>
  <si>
    <t xml:space="preserve">@Зажим анкерный д/СИП-3 на сечение 50 мм</t>
  </si>
  <si>
    <t xml:space="preserve">@Зажим анк-поддержСИП-4 2х16 абонент.отв</t>
  </si>
  <si>
    <t xml:space="preserve">@Зажим анк-поддержСИП-4 4х16 абонент.отв</t>
  </si>
  <si>
    <t xml:space="preserve">@Зажим ЗАК-10-1</t>
  </si>
  <si>
    <t xml:space="preserve">@Зажим натяжной НС-18,8-02 К-120</t>
  </si>
  <si>
    <t xml:space="preserve">@Зажим отв.защ.2 ответв.маг.50 отв2х50</t>
  </si>
  <si>
    <t xml:space="preserve">@Зажим плаш.д/соед. неизол. провод 50-50</t>
  </si>
  <si>
    <t>А2</t>
  </si>
  <si>
    <t xml:space="preserve">@Изолятор SML 70/10</t>
  </si>
  <si>
    <t xml:space="preserve">@Комплект пром.подв.СИП-2 угл.90 сеч.95</t>
  </si>
  <si>
    <t xml:space="preserve">8 (0)</t>
  </si>
  <si>
    <t xml:space="preserve">@Комплект пром.подв.СИП-2 угл.90 сеч54,6</t>
  </si>
  <si>
    <t xml:space="preserve">1 (0)</t>
  </si>
  <si>
    <t xml:space="preserve">@Корпус металлический ЩУРн-3/12 У1 IP 54</t>
  </si>
  <si>
    <t xml:space="preserve">@Кронштейн TDM КР-3 SQ0338-0004</t>
  </si>
  <si>
    <t xml:space="preserve">@Ограничитель ОИН1 без индикатора</t>
  </si>
  <si>
    <t xml:space="preserve">@Провод А-70</t>
  </si>
  <si>
    <t>Тонна</t>
  </si>
  <si>
    <t xml:space="preserve">@Разрядник РВС-35</t>
  </si>
  <si>
    <t>нет</t>
  </si>
  <si>
    <t xml:space="preserve">@Светильник РКУ 06-125</t>
  </si>
  <si>
    <t xml:space="preserve">@Светильник РКУ 06-250</t>
  </si>
  <si>
    <t xml:space="preserve">@Стойка УСО-4А</t>
  </si>
  <si>
    <t xml:space="preserve">@Фиксатор дист.40 фасад.креп.СИП жгут 50</t>
  </si>
  <si>
    <t xml:space="preserve">5 (0)</t>
  </si>
  <si>
    <t xml:space="preserve">@Хомут кабельный 3,6х290мм полиамид</t>
  </si>
  <si>
    <t xml:space="preserve">@Хомут стяжной СИП диаметр 10-45 мм</t>
  </si>
  <si>
    <t xml:space="preserve">@Шина N нулевая 6х9 8/1</t>
  </si>
  <si>
    <t xml:space="preserve">@Шины трубчатые ШН-АВ,С-0х0-12 УХЛ1</t>
  </si>
  <si>
    <t xml:space="preserve">Болт М16х350 серия 3.407-85</t>
  </si>
  <si>
    <t>0350</t>
  </si>
  <si>
    <t xml:space="preserve">БЭ УУЭ Кронштейн анкерный CA 25</t>
  </si>
  <si>
    <t xml:space="preserve">БЭ УУЭ Трансформатор Т-0,66 300/5 кл.0,5</t>
  </si>
  <si>
    <t xml:space="preserve">Деталь креп. подкоса ДКП серия 3.407-85</t>
  </si>
  <si>
    <t xml:space="preserve">Диск отрезной по металлу 355х3,0х25,4мм</t>
  </si>
  <si>
    <t xml:space="preserve">Зажим контакт. НН к ТМ 160 М12х1,75</t>
  </si>
  <si>
    <t xml:space="preserve">Зажим оперативный ответвит. RPN+D</t>
  </si>
  <si>
    <t xml:space="preserve">Извещатель ИО-102-20/А3 П СМК-20</t>
  </si>
  <si>
    <t xml:space="preserve">Клапан угловой чугунный РПТК-50-2</t>
  </si>
  <si>
    <t>ВЧ-40</t>
  </si>
  <si>
    <t xml:space="preserve">Колер для фасадной краски синий</t>
  </si>
  <si>
    <t>Киллограм</t>
  </si>
  <si>
    <t xml:space="preserve">Кронштейн 220695-3407059</t>
  </si>
  <si>
    <t xml:space="preserve">Крюк монтажный KM 39</t>
  </si>
  <si>
    <t xml:space="preserve">Муфта каб. 3ПКВтп-10-70/120</t>
  </si>
  <si>
    <t xml:space="preserve">Обмотка ВН 4-250-10/0,4 527 мм</t>
  </si>
  <si>
    <t xml:space="preserve">Обмотка ВН 4-250-6/0,4 527 мм</t>
  </si>
  <si>
    <t xml:space="preserve">Оголовок ОГ-1 серия 3.407.1-143</t>
  </si>
  <si>
    <t xml:space="preserve">Оголовок ОГ-3 серия 3.407.1-136.03.01</t>
  </si>
  <si>
    <t xml:space="preserve">Паста колеровочная универс. черная 100мл</t>
  </si>
  <si>
    <t xml:space="preserve">Плита опорно-анкер П-3и серия3.407.1-143</t>
  </si>
  <si>
    <t xml:space="preserve">Пломба-защелка номерная</t>
  </si>
  <si>
    <t xml:space="preserve">Проводник зазем ЗП76 серия 20.0027</t>
  </si>
  <si>
    <t xml:space="preserve">Пускатель ПМА 4100 380В</t>
  </si>
  <si>
    <t xml:space="preserve">Рейка РЗ-1 400мм</t>
  </si>
  <si>
    <t xml:space="preserve">Скоба СК-1 серия 3.407-85</t>
  </si>
  <si>
    <t xml:space="preserve">Упор подкоса УП-1 серия 3.407-85</t>
  </si>
  <si>
    <t xml:space="preserve">Шина нулевая 63.06 изолятор sn0-63-06-d</t>
  </si>
  <si>
    <t>медь</t>
  </si>
  <si>
    <t xml:space="preserve">Штырь ШН-21Д</t>
  </si>
  <si>
    <t xml:space="preserve">Щит уч. 3ф для ПУ прям вкл ПВХ б/оборуд</t>
  </si>
  <si>
    <t xml:space="preserve">@Зажим поддер.СИП-4 с фикс.угл90.сеч4х35</t>
  </si>
  <si>
    <t xml:space="preserve">Плита перекрытия П3д серия ИС-01-04</t>
  </si>
  <si>
    <t>комментарий</t>
  </si>
  <si>
    <t xml:space="preserve">Не корректное заполнение количества</t>
  </si>
  <si>
    <t xml:space="preserve">некорректно определена цена реализации 2 этапа</t>
  </si>
  <si>
    <t xml:space="preserve">@Болт М16х500 ГОСТ 7798</t>
  </si>
  <si>
    <t xml:space="preserve">11 (8)</t>
  </si>
  <si>
    <t xml:space="preserve">20 (12)</t>
  </si>
  <si>
    <t xml:space="preserve">Провод неизолированный АС-185/29</t>
  </si>
  <si>
    <t>Метр</t>
  </si>
  <si>
    <t xml:space="preserve">15 (14)</t>
  </si>
  <si>
    <t xml:space="preserve">Ушко У2-7-16</t>
  </si>
  <si>
    <t xml:space="preserve">222 (189)</t>
  </si>
  <si>
    <t xml:space="preserve">From: Сапрошин Александр Евгеньевич &lt;saproshin_ae@rosseti-sib.ru&gt; </t>
  </si>
  <si>
    <r>
      <rPr>
        <sz val="11"/>
        <rFont val="Calibri"/>
      </rPr>
      <t xml:space="preserve"> </t>
    </r>
    <r>
      <rPr>
        <b/>
        <sz val="11"/>
        <rFont val="Calibri"/>
      </rPr>
      <t>Sent:</t>
    </r>
    <r>
      <rPr>
        <sz val="11"/>
        <rFont val="Calibri"/>
      </rPr>
      <t xml:space="preserve"> Friday, December 13, 2024 9:38 AM</t>
    </r>
  </si>
  <si>
    <r>
      <rPr>
        <sz val="11"/>
        <rFont val="Calibri"/>
      </rPr>
      <t xml:space="preserve"> </t>
    </r>
    <r>
      <rPr>
        <b/>
        <sz val="11"/>
        <rFont val="Calibri"/>
      </rPr>
      <t>To:</t>
    </r>
    <r>
      <rPr>
        <sz val="11"/>
        <rFont val="Calibri"/>
      </rPr>
      <t xml:space="preserve"> Евстифеева Ольга Борисовна &lt;</t>
    </r>
    <r>
      <rPr>
        <u val="single"/>
        <sz val="11"/>
        <color rgb="FF0563C1"/>
        <rFont val="Calibri"/>
      </rPr>
      <t>evstifeeva_olb@ul.rosseti-sib.ru</t>
    </r>
    <r>
      <rPr>
        <sz val="11"/>
        <rFont val="Calibri"/>
      </rPr>
      <t xml:space="preserve">&gt;; Мальцев Николай Владимирович &lt;</t>
    </r>
    <r>
      <rPr>
        <u val="single"/>
        <sz val="11"/>
        <color rgb="FF0563C1"/>
        <rFont val="Calibri"/>
      </rPr>
      <t>malcev_nv@ab.rosseti-sib.ru</t>
    </r>
    <r>
      <rPr>
        <sz val="11"/>
        <rFont val="Calibri"/>
      </rPr>
      <t xml:space="preserve">&gt;; Калинин Анатолий Николаевич &lt;</t>
    </r>
    <r>
      <rPr>
        <u val="single"/>
        <sz val="11"/>
        <color rgb="FF0563C1"/>
        <rFont val="Calibri"/>
      </rPr>
      <t>Kalinin_AN@ba.rosseti-sib.ru</t>
    </r>
    <r>
      <rPr>
        <sz val="11"/>
        <rFont val="Calibri"/>
      </rPr>
      <t xml:space="preserve">&gt;; Белошапкин Дмитрий Николаевич &lt;</t>
    </r>
    <r>
      <rPr>
        <u val="single"/>
        <sz val="11"/>
        <color rgb="FF0563C1"/>
        <rFont val="Calibri"/>
      </rPr>
      <t>beloshapkin_dn@kr.rosseti-sib.ru</t>
    </r>
    <r>
      <rPr>
        <sz val="11"/>
        <rFont val="Calibri"/>
      </rPr>
      <t xml:space="preserve">&gt;; Ермаков Александр Анатольевич &lt;</t>
    </r>
    <r>
      <rPr>
        <u val="single"/>
        <sz val="11"/>
        <color rgb="FF0563C1"/>
        <rFont val="Calibri"/>
      </rPr>
      <t>Ermakov_AA@ke.rosseti-sib.ru</t>
    </r>
    <r>
      <rPr>
        <sz val="11"/>
        <rFont val="Calibri"/>
      </rPr>
      <t xml:space="preserve">&gt;; Михайленко Светлана Сергеевна &lt;</t>
    </r>
    <r>
      <rPr>
        <u val="single"/>
        <sz val="11"/>
        <color rgb="FF0563C1"/>
        <rFont val="Calibri"/>
      </rPr>
      <t>Mikhaylenko_SS@om.rosseti-sib.ru</t>
    </r>
    <r>
      <rPr>
        <sz val="11"/>
        <rFont val="Calibri"/>
      </rPr>
      <t xml:space="preserve">&gt;; Александров Александр Николаевич &lt;</t>
    </r>
    <r>
      <rPr>
        <u val="single"/>
        <sz val="11"/>
        <color rgb="FF0563C1"/>
        <rFont val="Calibri"/>
      </rPr>
      <t>Aleksandrov_AN@ch.rosseti-sib.ru</t>
    </r>
    <r>
      <rPr>
        <sz val="11"/>
        <rFont val="Calibri"/>
      </rPr>
      <t xml:space="preserve">&gt;; </t>
    </r>
    <r>
      <rPr>
        <u val="single"/>
        <sz val="11"/>
        <color rgb="FF0563C1"/>
        <rFont val="Calibri"/>
      </rPr>
      <t>VlasovVV@tv.rosseti-sib.ru</t>
    </r>
  </si>
  <si>
    <t xml:space="preserve"> Cc: Конев Михаил Олегович &lt;konev_mo@rosseti-sib.ru&gt;</t>
  </si>
  <si>
    <r>
      <rPr>
        <sz val="11"/>
        <rFont val="Calibri"/>
      </rPr>
      <t xml:space="preserve"> </t>
    </r>
    <r>
      <rPr>
        <b/>
        <sz val="11"/>
        <rFont val="Calibri"/>
      </rPr>
      <t>Subject:</t>
    </r>
    <r>
      <rPr>
        <sz val="11"/>
        <rFont val="Calibri"/>
      </rPr>
      <t xml:space="preserve"> Аналитика по реализации невостребованных</t>
    </r>
  </si>
  <si>
    <t> </t>
  </si>
  <si>
    <t xml:space="preserve">Уважаемые коллеги, добрый день!</t>
  </si>
  <si>
    <t xml:space="preserve">Вижу, что Вашим филиалам нарушаются сроки подготовительных этапов к реализации невостребованны запасов, предусмотренные СО 2.083.</t>
  </si>
  <si>
    <t xml:space="preserve">Прошу сообщить причины и ожидаемые сроки завершения этапов.</t>
  </si>
  <si>
    <t>Филиал</t>
  </si>
  <si>
    <t xml:space="preserve">Предоставлен (да/нет):</t>
  </si>
  <si>
    <t xml:space="preserve">перечень штучных (требование СО 2.083 - в срок до 30.11)</t>
  </si>
  <si>
    <t xml:space="preserve">таблица с ценами реализации (дорожная карта)</t>
  </si>
  <si>
    <t xml:space="preserve">утвержденный перечень к реализации (требование СО 2.083 - в срок до 30.11)</t>
  </si>
  <si>
    <t>Алтайэнерго</t>
  </si>
  <si>
    <t>Нет</t>
  </si>
  <si>
    <t>Бурятэнерго</t>
  </si>
  <si>
    <t>Да</t>
  </si>
  <si>
    <t xml:space="preserve">Замечания во вложенном файле</t>
  </si>
  <si>
    <t xml:space="preserve">Перечень не утвержден ДФ</t>
  </si>
  <si>
    <t>Красноярскэнерго</t>
  </si>
  <si>
    <t>Читаэнерго</t>
  </si>
  <si>
    <t xml:space="preserve">штучные материалы в филиале отсутствуют</t>
  </si>
  <si>
    <t xml:space="preserve">АО "Россети Сибирь- Тываэнерго"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</si>
</sst>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.00\ _₽_-;\-* #,##0.00\ _₽_-;_-* \-??\ _₽_-;_-@_-"/>
    <numFmt numFmtId="161" formatCode="00.00"/>
    <numFmt numFmtId="162" formatCode="0.000"/>
  </numFmts>
  <fonts count="11">
    <font>
      <sz val="11.000000"/>
      <color theme="1"/>
      <name val="Calibri"/>
    </font>
    <font>
      <sz val="10.000000"/>
      <name val="Arial"/>
    </font>
    <font>
      <sz val="10.000000"/>
      <name val="Calibri"/>
    </font>
    <font>
      <sz val="10.000000"/>
      <name val="Times New Roman"/>
    </font>
    <font>
      <sz val="10.000000"/>
      <color rgb="FF00B050"/>
      <name val="Times New Roman"/>
    </font>
    <font>
      <sz val="10.000000"/>
      <color rgb="FF00B050"/>
      <name val="Arial"/>
    </font>
    <font>
      <sz val="10.000000"/>
      <color rgb="FF00B050"/>
      <name val="Calibri"/>
    </font>
    <font>
      <b/>
      <sz val="10.000000"/>
      <color rgb="FFC00000"/>
      <name val="Times New Roman"/>
    </font>
    <font>
      <sz val="11.000000"/>
      <color indexed="2"/>
      <name val="Calibri"/>
    </font>
    <font>
      <u/>
      <sz val="11.000000"/>
      <color rgb="FF0563C1"/>
      <name val="Calibri"/>
    </font>
    <font>
      <sz val="11.000000"/>
      <color rgb="FF1F497D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DE59"/>
        <bgColor rgb="FFF8CBAD"/>
      </patternFill>
    </fill>
    <fill>
      <patternFill patternType="solid">
        <fgColor theme="0" tint="0"/>
        <bgColor theme="0" tint="0"/>
      </patternFill>
    </fill>
    <fill>
      <patternFill patternType="solid">
        <fgColor rgb="FFF8CBAD"/>
        <bgColor rgb="FFFFDE59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  <fill>
      <patternFill patternType="solid">
        <fgColor rgb="FF8EB4E3"/>
        <bgColor indexed="24"/>
      </patternFill>
    </fill>
    <fill>
      <patternFill patternType="solid">
        <fgColor indexed="2"/>
        <bgColor indexed="60"/>
      </patternFill>
    </fill>
    <fill>
      <patternFill patternType="solid">
        <fgColor rgb="FF92D050"/>
        <bgColor indexed="22"/>
      </patternFill>
    </fill>
    <fill>
      <patternFill patternType="solid">
        <fgColor rgb="FFFFC000"/>
        <bgColor indexed="52"/>
      </patternFill>
    </fill>
  </fills>
  <borders count="1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160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89">
    <xf fontId="0" fillId="0" borderId="0" numFmtId="0" xfId="0" applyProtection="0">
      <protection hidden="0" locked="1"/>
    </xf>
    <xf fontId="2" fillId="0" borderId="0" numFmtId="0" xfId="0" applyFont="1" applyProtection="1">
      <protection hidden="0" locked="1"/>
    </xf>
    <xf fontId="1" fillId="0" borderId="0" numFmtId="160" xfId="1" applyNumberFormat="1" applyFont="1" applyProtection="1">
      <protection hidden="0" locked="1"/>
    </xf>
    <xf fontId="2" fillId="0" borderId="0" numFmtId="0" xfId="0" applyFont="1" applyAlignment="1" applyProtection="1">
      <alignment horizontal="right"/>
      <protection hidden="0" locked="1"/>
    </xf>
    <xf fontId="2" fillId="0" borderId="0" numFmtId="0" xfId="0" applyFont="1" applyAlignment="1" applyProtection="1">
      <alignment horizontal="center"/>
      <protection hidden="0" locked="1"/>
    </xf>
    <xf fontId="2" fillId="0" borderId="1" numFmtId="0" xfId="0" applyFont="1" applyBorder="1" applyProtection="1">
      <protection hidden="0" locked="1"/>
    </xf>
    <xf fontId="2" fillId="0" borderId="0" numFmtId="0" xfId="0" applyFont="1" applyAlignment="1" applyProtection="1">
      <alignment horizontal="center" vertical="center" wrapText="1"/>
      <protection hidden="0" locked="1"/>
    </xf>
    <xf fontId="3" fillId="0" borderId="2" numFmtId="0" xfId="0" applyFont="1" applyBorder="1" applyAlignment="1" applyProtection="1">
      <alignment horizontal="center" vertical="center" wrapText="1"/>
      <protection hidden="0" locked="1"/>
    </xf>
    <xf fontId="1" fillId="0" borderId="2" numFmtId="160" xfId="1" applyNumberFormat="1" applyFont="1" applyBorder="1" applyAlignment="1" applyProtection="1">
      <alignment horizontal="center" vertical="center" wrapText="1"/>
      <protection hidden="0" locked="1"/>
    </xf>
    <xf fontId="3" fillId="2" borderId="2" numFmtId="0" xfId="0" applyFont="1" applyFill="1" applyBorder="1" applyAlignment="1" applyProtection="1">
      <alignment horizontal="center" vertical="center" wrapText="1"/>
      <protection hidden="0" locked="1"/>
    </xf>
    <xf fontId="3" fillId="0" borderId="3" numFmtId="0" xfId="0" applyFont="1" applyBorder="1" applyAlignment="1" applyProtection="1">
      <alignment horizontal="center" vertical="center" wrapText="1"/>
      <protection hidden="0" locked="1"/>
    </xf>
    <xf fontId="2" fillId="0" borderId="2" numFmtId="0" xfId="0" applyFont="1" applyBorder="1" applyAlignment="1" applyProtection="1">
      <alignment horizontal="center" vertical="center" wrapText="1"/>
      <protection hidden="0" locked="1"/>
    </xf>
    <xf fontId="3" fillId="0" borderId="0" numFmtId="0" xfId="0" applyFont="1" applyAlignment="1" applyProtection="1">
      <alignment horizontal="center" vertical="center" wrapText="1"/>
      <protection hidden="0" locked="1"/>
    </xf>
    <xf fontId="3" fillId="0" borderId="2" numFmtId="49" xfId="0" applyNumberFormat="1" applyFont="1" applyBorder="1" applyAlignment="1" applyProtection="1">
      <alignment horizontal="right" vertical="center"/>
      <protection hidden="0" locked="1"/>
    </xf>
    <xf fontId="3" fillId="0" borderId="2" numFmtId="0" xfId="0" applyFont="1" applyBorder="1" applyAlignment="1" applyProtection="1">
      <alignment horizontal="right" vertical="center"/>
      <protection hidden="0" locked="1"/>
    </xf>
    <xf fontId="3" fillId="0" borderId="2" numFmtId="0" xfId="0" applyFont="1" applyBorder="1" applyAlignment="1" applyProtection="1">
      <alignment horizontal="left" vertical="center" wrapText="1"/>
      <protection hidden="0" locked="1"/>
    </xf>
    <xf fontId="3" fillId="0" borderId="2" numFmtId="0" xfId="0" applyFont="1" applyBorder="1" applyProtection="1">
      <protection hidden="0" locked="1"/>
    </xf>
    <xf fontId="3" fillId="0" borderId="2" numFmtId="0" xfId="0" applyFont="1" applyBorder="1" applyAlignment="1" applyProtection="1">
      <alignment horizontal="center" vertical="center"/>
      <protection hidden="0" locked="1"/>
    </xf>
    <xf fontId="1" fillId="0" borderId="2" numFmtId="160" xfId="1" applyNumberFormat="1" applyFont="1" applyBorder="1" applyAlignment="1" applyProtection="1">
      <alignment horizontal="right" vertical="center"/>
      <protection hidden="0" locked="1"/>
    </xf>
    <xf fontId="3" fillId="0" borderId="2" numFmtId="4" xfId="0" applyNumberFormat="1" applyFont="1" applyBorder="1" applyAlignment="1" applyProtection="1">
      <alignment horizontal="right" vertical="center"/>
      <protection hidden="0" locked="1"/>
    </xf>
    <xf fontId="4" fillId="0" borderId="2" numFmtId="4" xfId="0" applyNumberFormat="1" applyFont="1" applyBorder="1" applyAlignment="1" applyProtection="1">
      <alignment horizontal="right" vertical="center"/>
      <protection hidden="0" locked="1"/>
    </xf>
    <xf fontId="4" fillId="0" borderId="2" numFmtId="0" xfId="0" applyFont="1" applyBorder="1" applyAlignment="1" applyProtection="1">
      <alignment horizontal="right" vertical="center"/>
      <protection hidden="0" locked="1"/>
    </xf>
    <xf fontId="3" fillId="0" borderId="4" numFmtId="0" xfId="0" applyFont="1" applyBorder="1" applyAlignment="1" applyProtection="1">
      <alignment horizontal="right" vertical="center" wrapText="1"/>
      <protection hidden="0" locked="1"/>
    </xf>
    <xf fontId="3" fillId="0" borderId="4" numFmtId="0" xfId="0" applyFont="1" applyBorder="1" applyAlignment="1" applyProtection="1">
      <alignment horizontal="right" vertical="center"/>
      <protection hidden="0" locked="1"/>
    </xf>
    <xf fontId="3" fillId="0" borderId="0" numFmtId="0" xfId="0" applyFont="1" applyAlignment="1" applyProtection="1">
      <alignment horizontal="right" vertical="center"/>
      <protection hidden="0" locked="1"/>
    </xf>
    <xf fontId="0" fillId="0" borderId="0" numFmtId="0" xfId="0" applyProtection="1">
      <protection hidden="0" locked="1"/>
    </xf>
    <xf fontId="3" fillId="3" borderId="2" numFmtId="0" xfId="0" applyFont="1" applyFill="1" applyBorder="1" applyAlignment="1" applyProtection="1">
      <alignment horizontal="center" vertical="center"/>
      <protection hidden="0" locked="1"/>
    </xf>
    <xf fontId="1" fillId="3" borderId="2" numFmtId="160" xfId="1" applyNumberFormat="1" applyFont="1" applyFill="1" applyBorder="1" applyAlignment="1" applyProtection="1">
      <alignment horizontal="right" vertical="center"/>
      <protection hidden="0" locked="1"/>
    </xf>
    <xf fontId="3" fillId="3" borderId="2" numFmtId="4" xfId="0" applyNumberFormat="1" applyFont="1" applyFill="1" applyBorder="1" applyAlignment="1" applyProtection="1">
      <alignment horizontal="right" vertical="center"/>
      <protection hidden="0" locked="1"/>
    </xf>
    <xf fontId="3" fillId="0" borderId="2" numFmtId="4" xfId="0" applyNumberFormat="1" applyFont="1" applyBorder="1" applyAlignment="1" applyProtection="1">
      <alignment horizontal="left" vertical="center" wrapText="1"/>
      <protection hidden="0" locked="1"/>
    </xf>
    <xf fontId="3" fillId="4" borderId="2" numFmtId="161" xfId="0" applyNumberFormat="1" applyFont="1" applyFill="1" applyBorder="1" applyAlignment="1" applyProtection="1">
      <alignment horizontal="right" vertical="center"/>
      <protection hidden="0" locked="1"/>
    </xf>
    <xf fontId="3" fillId="0" borderId="4" numFmtId="4" xfId="0" applyNumberFormat="1" applyFont="1" applyBorder="1" applyAlignment="1" applyProtection="1">
      <alignment horizontal="right" vertical="center" wrapText="1"/>
      <protection hidden="0" locked="1"/>
    </xf>
    <xf fontId="4" fillId="3" borderId="2" numFmtId="0" xfId="0" applyFont="1" applyFill="1" applyBorder="1" applyAlignment="1" applyProtection="1">
      <alignment horizontal="right" vertical="center" wrapText="1"/>
      <protection hidden="0" locked="1"/>
    </xf>
    <xf fontId="3" fillId="0" borderId="2" numFmtId="2" xfId="0" applyNumberFormat="1" applyFont="1" applyBorder="1" applyAlignment="1" applyProtection="1">
      <alignment horizontal="right" vertical="center"/>
      <protection hidden="0" locked="1"/>
    </xf>
    <xf fontId="3" fillId="0" borderId="2" numFmtId="2" xfId="0" applyNumberFormat="1" applyFont="1" applyBorder="1" applyProtection="1">
      <protection hidden="0" locked="1"/>
    </xf>
    <xf fontId="3" fillId="0" borderId="2" numFmtId="4" xfId="0" applyNumberFormat="1" applyFont="1" applyBorder="1" applyAlignment="1" applyProtection="1">
      <alignment horizontal="right" vertical="center" wrapText="1"/>
      <protection hidden="0" locked="1"/>
    </xf>
    <xf fontId="4" fillId="0" borderId="2" numFmtId="4" xfId="0" applyNumberFormat="1" applyFont="1" applyBorder="1" applyAlignment="1" applyProtection="1">
      <alignment horizontal="right" vertical="center" wrapText="1"/>
      <protection hidden="0" locked="1"/>
    </xf>
    <xf fontId="4" fillId="0" borderId="3" numFmtId="0" xfId="0" applyFont="1" applyBorder="1" applyProtection="1">
      <protection hidden="0" locked="1"/>
    </xf>
    <xf fontId="3" fillId="0" borderId="0" numFmtId="0" xfId="0" applyFont="1" applyProtection="1">
      <protection hidden="0" locked="1"/>
    </xf>
    <xf fontId="2" fillId="0" borderId="0" numFmtId="2" xfId="0" applyNumberFormat="1" applyFont="1" applyProtection="1">
      <protection hidden="0" locked="1"/>
    </xf>
    <xf fontId="2" fillId="0" borderId="0" numFmtId="4" xfId="0" applyNumberFormat="1" applyFont="1" applyProtection="1">
      <protection hidden="0" locked="1"/>
    </xf>
    <xf fontId="3" fillId="2" borderId="2" numFmtId="0" xfId="0" applyFont="1" applyFill="1" applyBorder="1" applyAlignment="1" applyProtection="1">
      <alignment horizontal="left" vertical="center" wrapText="1"/>
      <protection hidden="0" locked="1"/>
    </xf>
    <xf fontId="3" fillId="3" borderId="2" numFmtId="4" xfId="0" applyNumberFormat="1" applyFont="1" applyFill="1" applyBorder="1" applyAlignment="1" applyProtection="1">
      <alignment horizontal="right" vertical="center" wrapText="1"/>
      <protection hidden="0" locked="1"/>
    </xf>
    <xf fontId="4" fillId="3" borderId="2" numFmtId="4" xfId="0" applyNumberFormat="1" applyFont="1" applyFill="1" applyBorder="1" applyAlignment="1" applyProtection="1">
      <alignment horizontal="right" vertical="center" wrapText="1"/>
      <protection hidden="0" locked="1"/>
    </xf>
    <xf fontId="4" fillId="0" borderId="3" numFmtId="4" xfId="0" applyNumberFormat="1" applyFont="1" applyBorder="1" applyProtection="1">
      <protection hidden="0" locked="1"/>
    </xf>
    <xf fontId="4" fillId="3" borderId="5" numFmtId="4" xfId="0" applyNumberFormat="1" applyFont="1" applyFill="1" applyBorder="1" applyProtection="1">
      <protection hidden="0" locked="1"/>
    </xf>
    <xf fontId="3" fillId="0" borderId="2" numFmtId="0" xfId="0" applyFont="1" applyBorder="1" applyAlignment="1" applyProtection="1">
      <alignment horizontal="center"/>
      <protection hidden="0" locked="1"/>
    </xf>
    <xf fontId="3" fillId="0" borderId="3" numFmtId="0" xfId="0" applyFont="1" applyBorder="1" applyAlignment="1" applyProtection="1">
      <alignment horizontal="left" vertical="center" wrapText="1"/>
      <protection hidden="0" locked="1"/>
    </xf>
    <xf fontId="3" fillId="0" borderId="6" numFmtId="0" xfId="0" applyFont="1" applyBorder="1" applyProtection="1">
      <protection hidden="0" locked="1"/>
    </xf>
    <xf fontId="3" fillId="5" borderId="2" numFmtId="0" xfId="0" applyFont="1" applyFill="1" applyBorder="1" applyAlignment="1" applyProtection="1">
      <alignment horizontal="left" vertical="center" wrapText="1"/>
      <protection hidden="0" locked="1"/>
    </xf>
    <xf fontId="1" fillId="3" borderId="2" numFmtId="160" xfId="1" applyNumberFormat="1" applyFont="1" applyFill="1" applyBorder="1" applyAlignment="1" applyProtection="1">
      <alignment horizontal="right"/>
      <protection hidden="0" locked="1"/>
    </xf>
    <xf fontId="4" fillId="3" borderId="7" numFmtId="4" xfId="0" applyNumberFormat="1" applyFont="1" applyFill="1" applyBorder="1" applyProtection="1">
      <protection hidden="0" locked="1"/>
    </xf>
    <xf fontId="3" fillId="0" borderId="2" numFmtId="160" xfId="0" applyNumberFormat="1" applyFont="1" applyBorder="1" applyProtection="1">
      <protection hidden="0" locked="1"/>
    </xf>
    <xf fontId="1" fillId="0" borderId="2" numFmtId="160" xfId="1" applyNumberFormat="1" applyFont="1" applyBorder="1" applyAlignment="1" applyProtection="1">
      <alignment horizontal="right"/>
      <protection hidden="0" locked="1"/>
    </xf>
    <xf fontId="3" fillId="0" borderId="7" numFmtId="0" xfId="0" applyFont="1" applyBorder="1" applyProtection="1">
      <protection hidden="0" locked="1"/>
    </xf>
    <xf fontId="1" fillId="6" borderId="2" numFmtId="160" xfId="1" applyNumberFormat="1" applyFont="1" applyFill="1" applyBorder="1" applyAlignment="1" applyProtection="1">
      <alignment horizontal="right"/>
      <protection hidden="0" locked="1"/>
    </xf>
    <xf fontId="3" fillId="0" borderId="7" numFmtId="0" xfId="0" applyFont="1" applyBorder="1" applyAlignment="1" applyProtection="1">
      <alignment horizontal="left" vertical="center" wrapText="1"/>
      <protection hidden="0" locked="1"/>
    </xf>
    <xf fontId="3" fillId="0" borderId="8" numFmtId="0" xfId="0" applyFont="1" applyBorder="1" applyAlignment="1" applyProtection="1">
      <alignment horizontal="left" vertical="center" wrapText="1"/>
      <protection hidden="0" locked="1"/>
    </xf>
    <xf fontId="5" fillId="3" borderId="2" numFmtId="160" xfId="1" applyNumberFormat="1" applyFont="1" applyFill="1" applyBorder="1" applyAlignment="1" applyProtection="1">
      <alignment horizontal="right" vertical="center"/>
      <protection hidden="0" locked="1"/>
    </xf>
    <xf fontId="4" fillId="3" borderId="2" numFmtId="4" xfId="0" applyNumberFormat="1" applyFont="1" applyFill="1" applyBorder="1" applyProtection="1">
      <protection hidden="0" locked="1"/>
    </xf>
    <xf fontId="3" fillId="3" borderId="2" numFmtId="162" xfId="0" applyNumberFormat="1" applyFont="1" applyFill="1" applyBorder="1" applyAlignment="1" applyProtection="1">
      <alignment horizontal="center" vertical="center"/>
      <protection hidden="0" locked="1"/>
    </xf>
    <xf fontId="2" fillId="0" borderId="2" numFmtId="0" xfId="0" applyFont="1" applyBorder="1" applyProtection="1">
      <protection hidden="0" locked="1"/>
    </xf>
    <xf fontId="2" fillId="0" borderId="2" numFmtId="0" xfId="0" applyFont="1" applyBorder="1" applyAlignment="1" applyProtection="1">
      <alignment horizontal="center"/>
      <protection hidden="0" locked="1"/>
    </xf>
    <xf fontId="6" fillId="0" borderId="3" numFmtId="0" xfId="0" applyFont="1" applyBorder="1" applyProtection="1">
      <protection hidden="0" locked="1"/>
    </xf>
    <xf fontId="4" fillId="3" borderId="6" numFmtId="4" xfId="0" applyNumberFormat="1" applyFont="1" applyFill="1" applyBorder="1" applyProtection="1">
      <protection hidden="0" locked="1"/>
    </xf>
    <xf fontId="7" fillId="0" borderId="2" numFmtId="2" xfId="0" applyNumberFormat="1" applyFont="1" applyBorder="1" applyProtection="1">
      <protection hidden="0" locked="1"/>
    </xf>
    <xf fontId="4" fillId="3" borderId="3" numFmtId="4" xfId="0" applyNumberFormat="1" applyFont="1" applyFill="1" applyBorder="1" applyProtection="1">
      <protection hidden="0" locked="1"/>
    </xf>
    <xf fontId="3" fillId="7" borderId="2" numFmtId="4" xfId="0" applyNumberFormat="1" applyFont="1" applyFill="1" applyBorder="1" applyAlignment="1" applyProtection="1">
      <alignment horizontal="left" vertical="center" wrapText="1"/>
      <protection hidden="0" locked="1"/>
    </xf>
    <xf fontId="3" fillId="8" borderId="2" numFmtId="4" xfId="0" applyNumberFormat="1" applyFont="1" applyFill="1" applyBorder="1" applyAlignment="1" applyProtection="1">
      <alignment horizontal="right" vertical="center" wrapText="1"/>
      <protection hidden="0" locked="1"/>
    </xf>
    <xf fontId="0" fillId="0" borderId="2" numFmtId="0" xfId="0" applyBorder="1" applyAlignment="1" applyProtection="1">
      <alignment horizontal="center" vertical="center" wrapText="1"/>
      <protection hidden="0" locked="1"/>
    </xf>
    <xf fontId="1" fillId="0" borderId="0" numFmtId="160" xfId="1" applyNumberFormat="1" applyFont="1" applyAlignment="1" applyProtection="1">
      <alignment horizontal="center" vertical="center" wrapText="1"/>
      <protection hidden="0" locked="1"/>
    </xf>
    <xf fontId="0" fillId="0" borderId="2" numFmtId="0" xfId="0" applyBorder="1" applyProtection="1">
      <protection hidden="0" locked="1"/>
    </xf>
    <xf fontId="1" fillId="0" borderId="2" numFmtId="160" xfId="1" applyNumberFormat="1" applyFont="1" applyBorder="1" applyProtection="1">
      <protection hidden="0" locked="1"/>
    </xf>
    <xf fontId="5" fillId="0" borderId="2" numFmtId="160" xfId="1" applyNumberFormat="1" applyFont="1" applyBorder="1" applyProtection="1">
      <protection hidden="0" locked="1"/>
    </xf>
    <xf fontId="0" fillId="0" borderId="2" numFmtId="160" xfId="0" applyNumberFormat="1" applyBorder="1" applyProtection="1">
      <protection hidden="0" locked="1"/>
    </xf>
    <xf fontId="0" fillId="0" borderId="0" numFmtId="160" xfId="0" applyNumberFormat="1" applyProtection="1">
      <protection hidden="0" locked="1"/>
    </xf>
    <xf fontId="8" fillId="0" borderId="2" numFmtId="0" xfId="0" applyFont="1" applyBorder="1" applyProtection="1">
      <protection hidden="0" locked="1"/>
    </xf>
    <xf fontId="9" fillId="0" borderId="0" numFmtId="0" xfId="0" applyFont="1" applyAlignment="1" applyProtection="1">
      <alignment horizontal="left"/>
      <protection hidden="0" locked="1"/>
    </xf>
    <xf fontId="9" fillId="0" borderId="0" numFmtId="0" xfId="0" applyFont="1" applyProtection="1">
      <protection hidden="0" locked="1"/>
    </xf>
    <xf fontId="0" fillId="0" borderId="0" numFmtId="0" xfId="0" applyAlignment="1" applyProtection="1">
      <alignment horizontal="left"/>
      <protection hidden="0" locked="1"/>
    </xf>
    <xf fontId="10" fillId="0" borderId="0" numFmtId="0" xfId="0" applyFont="1" applyAlignment="1" applyProtection="1">
      <alignment horizontal="left"/>
      <protection hidden="0" locked="1"/>
    </xf>
    <xf fontId="3" fillId="0" borderId="7" numFmtId="0" xfId="0" applyFont="1" applyBorder="1" applyAlignment="1" applyProtection="1">
      <alignment horizontal="center"/>
      <protection hidden="0" locked="1"/>
    </xf>
    <xf fontId="3" fillId="0" borderId="6" numFmtId="0" xfId="0" applyFont="1" applyBorder="1" applyAlignment="1" applyProtection="1">
      <alignment horizontal="center" vertical="center" wrapText="1"/>
      <protection hidden="0" locked="1"/>
    </xf>
    <xf fontId="3" fillId="0" borderId="9" numFmtId="0" xfId="0" applyFont="1" applyBorder="1" applyAlignment="1" applyProtection="1">
      <alignment horizontal="left"/>
      <protection hidden="0" locked="1"/>
    </xf>
    <xf fontId="3" fillId="9" borderId="6" numFmtId="0" xfId="0" applyFont="1" applyFill="1" applyBorder="1" applyAlignment="1" applyProtection="1">
      <alignment horizontal="center" vertical="center"/>
      <protection hidden="0" locked="1"/>
    </xf>
    <xf fontId="3" fillId="10" borderId="6" numFmtId="0" xfId="0" applyFont="1" applyFill="1" applyBorder="1" applyAlignment="1" applyProtection="1">
      <alignment horizontal="center" vertical="center"/>
      <protection hidden="0" locked="1"/>
    </xf>
    <xf fontId="3" fillId="11" borderId="6" numFmtId="0" xfId="0" applyFont="1" applyFill="1" applyBorder="1" applyAlignment="1" applyProtection="1">
      <alignment horizontal="center" vertical="center" wrapText="1"/>
      <protection hidden="0" locked="1"/>
    </xf>
    <xf fontId="3" fillId="9" borderId="6" numFmtId="0" xfId="0" applyFont="1" applyFill="1" applyBorder="1" applyAlignment="1" applyProtection="1">
      <alignment horizontal="center" vertical="center" wrapText="1"/>
      <protection hidden="0" locked="1"/>
    </xf>
    <xf fontId="3" fillId="10" borderId="6" numFmtId="0" xfId="0" applyFont="1" applyFill="1" applyBorder="1" applyAlignment="1" applyProtection="1">
      <alignment horizontal="center" vertical="center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_rels/sheet3.xml.rels><?xml version="1.0" encoding="UTF-8" standalone="yes"?><Relationships xmlns="http://schemas.openxmlformats.org/package/2006/relationships"><Relationship  Id="rId2" Type="http://schemas.openxmlformats.org/officeDocument/2006/relationships/hyperlink" Target="mailto:konev_mo@rosseti-sib.ru" TargetMode="External"/><Relationship  Id="rId1" Type="http://schemas.openxmlformats.org/officeDocument/2006/relationships/hyperlink" Target="mailto:saproshin_ae@rosseti-sib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outlinePr applyStyles="0" summaryBelow="1" summaryRight="1" showOutlineSymbols="1"/>
    <pageSetUpPr autoPageBreaks="1" fitToPage="0"/>
  </sheetPr>
  <sheetViews>
    <sheetView showGridLines="1" showRowColHeaders="1" showZeros="1" view="pageBreakPreview" topLeftCell="A39" zoomScale="100" workbookViewId="0">
      <selection activeCell="L12" activeCellId="0" sqref="L12"/>
    </sheetView>
  </sheetViews>
  <sheetFormatPr defaultColWidth="8.71484375" defaultRowHeight="14.25"/>
  <cols>
    <col customWidth="1" min="1" max="1" style="1" width="7.1600000000000001"/>
    <col customWidth="1" min="2" max="2" style="1" width="6.5700000000000003"/>
    <col customWidth="1" min="3" max="3" style="1" width="6.8499999999999996"/>
    <col customWidth="1" min="4" max="4" style="1" width="14.859999999999999"/>
    <col customWidth="1" min="5" max="5" style="1" width="31.420000000000002"/>
    <col customWidth="1" min="6" max="6" style="1" width="11.140000000000001"/>
    <col customWidth="1" min="7" max="7" style="1" width="10.710000000000001"/>
    <col customWidth="1" min="8" max="8" style="2" width="14.289999999999999"/>
    <col customWidth="1" min="9" max="9" style="1" width="13.8515625"/>
    <col customWidth="1" min="10" max="10" style="1" width="16.8515625"/>
    <col customWidth="1" min="11" max="11" style="1" width="16.421875"/>
    <col customWidth="1" min="12" max="12" style="1" width="18.57421875"/>
    <col customWidth="1" min="13" max="13" style="1" width="16.8515625"/>
    <col customWidth="1" min="14" max="14" style="1" width="18.00390625"/>
    <col customWidth="1" min="15" max="15" style="1" width="15.8515625"/>
    <col customWidth="1" min="16" max="16" style="1" width="19.00390625"/>
    <col customWidth="1" min="17" max="17" style="1" width="14.57421875"/>
    <col customWidth="1" min="18" max="18" style="1" width="17.57421875"/>
    <col customWidth="1" min="19" max="19" style="1" width="14.57421875"/>
    <col customWidth="1" min="20" max="20" style="1" width="13.140625"/>
    <col customWidth="1" min="21" max="21" style="1" width="12.140625"/>
    <col customWidth="1" min="22" max="22" style="1" width="15.28125"/>
    <col customWidth="1" min="23" max="23" style="1" width="3.8599999999999999"/>
    <col customWidth="1" min="24" max="24" style="1" width="14.710000000000001"/>
    <col customWidth="1" min="25" max="25" style="1" width="16.140000000000001"/>
    <col customWidth="0" min="26" max="16384" style="1" width="8.7100000000000009"/>
  </cols>
  <sheetData>
    <row r="1" ht="14.25">
      <c r="Q1" s="3" t="s">
        <v>0</v>
      </c>
      <c r="R1" s="3"/>
      <c r="S1" s="3"/>
      <c r="T1" s="3"/>
      <c r="U1" s="3"/>
      <c r="V1" s="3"/>
      <c r="W1" s="1"/>
    </row>
    <row r="2" ht="14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"/>
    </row>
    <row r="3" ht="12.800000000000001">
      <c r="X3" s="5" t="s">
        <v>2</v>
      </c>
      <c r="AA3" s="5" t="s">
        <v>3</v>
      </c>
    </row>
    <row r="4" s="6" customFormat="1" ht="51.450000000000003" customHeight="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14</v>
      </c>
      <c r="N4" s="7" t="s">
        <v>16</v>
      </c>
      <c r="O4" s="7" t="s">
        <v>14</v>
      </c>
      <c r="P4" s="9" t="s">
        <v>17</v>
      </c>
      <c r="Q4" s="10" t="s">
        <v>14</v>
      </c>
      <c r="R4" s="9" t="s">
        <v>18</v>
      </c>
      <c r="S4" s="7" t="s">
        <v>14</v>
      </c>
      <c r="T4" s="11" t="s">
        <v>19</v>
      </c>
      <c r="U4" s="11" t="s">
        <v>20</v>
      </c>
      <c r="V4" s="11" t="s">
        <v>21</v>
      </c>
      <c r="W4" s="6"/>
      <c r="X4" s="12" t="s">
        <v>22</v>
      </c>
      <c r="Y4" s="6" t="s">
        <v>23</v>
      </c>
      <c r="AA4" s="12" t="s">
        <v>24</v>
      </c>
    </row>
    <row r="5" ht="12.800000000000001" hidden="1">
      <c r="A5" s="13" t="s">
        <v>25</v>
      </c>
      <c r="B5" s="13" t="s">
        <v>26</v>
      </c>
      <c r="C5" s="14">
        <v>1096</v>
      </c>
      <c r="D5" s="7">
        <v>1000008564</v>
      </c>
      <c r="E5" s="15" t="s">
        <v>27</v>
      </c>
      <c r="F5" s="16" t="s">
        <v>28</v>
      </c>
      <c r="G5" s="17">
        <v>1</v>
      </c>
      <c r="H5" s="18">
        <v>37999.699999999997</v>
      </c>
      <c r="I5" s="19">
        <v>378252.79999999999</v>
      </c>
      <c r="J5" s="20">
        <v>378252.79999999999</v>
      </c>
      <c r="K5" s="15"/>
      <c r="L5" s="21">
        <v>208126.25</v>
      </c>
      <c r="M5" s="22">
        <v>208333.32999999999</v>
      </c>
      <c r="N5" s="23" t="s">
        <v>29</v>
      </c>
      <c r="O5" s="16"/>
      <c r="P5" s="23" t="s">
        <v>29</v>
      </c>
      <c r="Q5" s="14"/>
      <c r="R5" s="24"/>
      <c r="S5" s="24"/>
      <c r="T5" s="24"/>
      <c r="U5" s="24"/>
      <c r="V5" s="24"/>
      <c r="W5" s="1"/>
    </row>
    <row r="6" s="25" customFormat="1" ht="12.800000000000001">
      <c r="A6" s="13" t="s">
        <v>25</v>
      </c>
      <c r="B6" s="13" t="s">
        <v>26</v>
      </c>
      <c r="C6" s="14">
        <v>1096</v>
      </c>
      <c r="D6" s="7">
        <v>1000008564</v>
      </c>
      <c r="E6" s="15" t="s">
        <v>27</v>
      </c>
      <c r="F6" s="16" t="s">
        <v>28</v>
      </c>
      <c r="G6" s="26">
        <v>1</v>
      </c>
      <c r="H6" s="27">
        <v>37999.690000000002</v>
      </c>
      <c r="I6" s="28">
        <v>552528.30000000005</v>
      </c>
      <c r="J6" s="28">
        <v>552528.30000000005</v>
      </c>
      <c r="K6" s="29" t="b">
        <f>J6=I6</f>
        <v>1</v>
      </c>
      <c r="L6" s="30">
        <v>295264</v>
      </c>
      <c r="M6" s="31">
        <f>I6-(I6-H6)*50%</f>
        <v>295263.995</v>
      </c>
      <c r="N6" s="32">
        <v>37999.690000000002</v>
      </c>
      <c r="O6" s="16" t="b">
        <f>N6=H6</f>
        <v>1</v>
      </c>
      <c r="P6" s="33"/>
      <c r="Q6" s="14"/>
      <c r="R6" s="14"/>
      <c r="S6" s="14"/>
      <c r="T6" s="14">
        <v>5004</v>
      </c>
      <c r="U6" s="14" t="s">
        <v>30</v>
      </c>
      <c r="V6" s="34">
        <v>9</v>
      </c>
      <c r="W6" s="1"/>
      <c r="X6" s="1"/>
      <c r="Y6" s="1"/>
      <c r="Z6" s="1"/>
      <c r="AA6" s="1"/>
    </row>
    <row r="7" ht="12.800000000000001" hidden="1">
      <c r="A7" s="13" t="s">
        <v>25</v>
      </c>
      <c r="B7" s="13" t="s">
        <v>31</v>
      </c>
      <c r="C7" s="14">
        <v>3096</v>
      </c>
      <c r="D7" s="17">
        <v>3449913436</v>
      </c>
      <c r="E7" s="15" t="s">
        <v>32</v>
      </c>
      <c r="F7" s="16" t="s">
        <v>28</v>
      </c>
      <c r="G7" s="17" t="s">
        <v>33</v>
      </c>
      <c r="H7" s="18">
        <v>751</v>
      </c>
      <c r="I7" s="35">
        <v>1751.6666666666699</v>
      </c>
      <c r="J7" s="36">
        <v>1751.6666666666699</v>
      </c>
      <c r="K7" s="15"/>
      <c r="L7" s="37">
        <v>1251.3299999999999</v>
      </c>
      <c r="M7" s="15"/>
      <c r="N7" s="15" t="s">
        <v>34</v>
      </c>
      <c r="O7" s="16"/>
      <c r="P7" s="15" t="s">
        <v>34</v>
      </c>
      <c r="Q7" s="16"/>
      <c r="R7" s="38"/>
      <c r="S7" s="38"/>
      <c r="T7" s="38"/>
      <c r="U7" s="38"/>
      <c r="V7" s="38"/>
      <c r="W7" s="1"/>
      <c r="X7" s="39">
        <f t="shared" ref="X7:X9" si="0">(I7-H7)/2</f>
        <v>500.33333333333496</v>
      </c>
      <c r="Y7" s="40">
        <f t="shared" ref="Y7:Y9" si="1">J7-X7</f>
        <v>1251.3333333333348</v>
      </c>
      <c r="Z7" s="1"/>
    </row>
    <row r="8" ht="24">
      <c r="A8" s="13" t="s">
        <v>25</v>
      </c>
      <c r="B8" s="13" t="s">
        <v>31</v>
      </c>
      <c r="C8" s="14">
        <v>1096</v>
      </c>
      <c r="D8" s="17">
        <v>2291940011</v>
      </c>
      <c r="E8" s="41" t="s">
        <v>35</v>
      </c>
      <c r="F8" s="16" t="s">
        <v>28</v>
      </c>
      <c r="G8" s="26">
        <v>500</v>
      </c>
      <c r="H8" s="27">
        <v>2.9300000000000002</v>
      </c>
      <c r="I8" s="42">
        <v>4.75</v>
      </c>
      <c r="J8" s="43">
        <v>4.75</v>
      </c>
      <c r="K8" s="29" t="b">
        <f>J8=I8</f>
        <v>1</v>
      </c>
      <c r="L8" s="44">
        <v>3.8399999999999999</v>
      </c>
      <c r="M8" s="31">
        <f>I8-(I8-H8)*50%</f>
        <v>3.8399999999999999</v>
      </c>
      <c r="N8" s="45">
        <v>2.9300000000000002</v>
      </c>
      <c r="O8" s="16" t="b">
        <f>N8=H8</f>
        <v>1</v>
      </c>
      <c r="P8" s="34"/>
      <c r="Q8" s="16"/>
      <c r="R8" s="16"/>
      <c r="S8" s="16"/>
      <c r="T8" s="46"/>
      <c r="U8" s="46" t="s">
        <v>36</v>
      </c>
      <c r="V8" s="16"/>
      <c r="W8" s="1"/>
      <c r="X8" s="39">
        <f t="shared" si="0"/>
        <v>0.90999999999999992</v>
      </c>
      <c r="Y8" s="40">
        <f t="shared" si="1"/>
        <v>3.8399999999999999</v>
      </c>
      <c r="Z8" s="1"/>
    </row>
    <row r="9" ht="23.850000000000001" hidden="1">
      <c r="A9" s="13" t="s">
        <v>25</v>
      </c>
      <c r="B9" s="13" t="s">
        <v>31</v>
      </c>
      <c r="C9" s="14">
        <v>6096</v>
      </c>
      <c r="D9" s="17">
        <v>3449952086</v>
      </c>
      <c r="E9" s="15" t="s">
        <v>37</v>
      </c>
      <c r="F9" s="16" t="s">
        <v>28</v>
      </c>
      <c r="G9" s="17" t="s">
        <v>38</v>
      </c>
      <c r="H9" s="18">
        <v>296.13</v>
      </c>
      <c r="I9" s="35">
        <v>296.13333333333298</v>
      </c>
      <c r="J9" s="36">
        <v>296.13333333333298</v>
      </c>
      <c r="K9" s="15"/>
      <c r="L9" s="37">
        <v>296.13</v>
      </c>
      <c r="M9" s="15"/>
      <c r="N9" s="15" t="s">
        <v>34</v>
      </c>
      <c r="O9" s="16"/>
      <c r="P9" s="15" t="s">
        <v>34</v>
      </c>
      <c r="Q9" s="16"/>
      <c r="R9" s="38"/>
      <c r="S9" s="38"/>
      <c r="T9" s="38"/>
      <c r="U9" s="38"/>
      <c r="V9" s="38"/>
      <c r="W9" s="1"/>
      <c r="X9" s="39">
        <f t="shared" si="0"/>
        <v>1.6666666664946206e-003</v>
      </c>
      <c r="Y9" s="40">
        <f t="shared" si="1"/>
        <v>296.13166666666649</v>
      </c>
      <c r="Z9" s="1"/>
    </row>
    <row r="10" ht="23.850000000000001" hidden="1">
      <c r="A10" s="13" t="s">
        <v>25</v>
      </c>
      <c r="B10" s="13" t="s">
        <v>31</v>
      </c>
      <c r="C10" s="14">
        <v>2096</v>
      </c>
      <c r="D10" s="17">
        <v>3449952087</v>
      </c>
      <c r="E10" s="15" t="s">
        <v>39</v>
      </c>
      <c r="F10" s="16" t="s">
        <v>28</v>
      </c>
      <c r="G10" s="17">
        <v>1</v>
      </c>
      <c r="H10" s="18">
        <v>2256.5</v>
      </c>
      <c r="I10" s="35">
        <v>2256.5</v>
      </c>
      <c r="J10" s="36">
        <v>2256.5</v>
      </c>
      <c r="K10" s="15"/>
      <c r="L10" s="47" t="s">
        <v>34</v>
      </c>
      <c r="M10" s="15"/>
      <c r="N10" s="48" t="s">
        <v>40</v>
      </c>
      <c r="O10" s="16"/>
      <c r="P10" s="48" t="s">
        <v>40</v>
      </c>
      <c r="Q10" s="16"/>
      <c r="R10" s="38"/>
      <c r="S10" s="38"/>
      <c r="T10" s="38"/>
      <c r="U10" s="38"/>
      <c r="V10" s="38"/>
      <c r="W10" s="1"/>
    </row>
    <row r="11" ht="12.800000000000001">
      <c r="A11" s="13" t="s">
        <v>25</v>
      </c>
      <c r="B11" s="13" t="s">
        <v>41</v>
      </c>
      <c r="C11" s="14">
        <v>4096</v>
      </c>
      <c r="D11" s="17">
        <v>2291940013</v>
      </c>
      <c r="E11" s="49" t="s">
        <v>42</v>
      </c>
      <c r="F11" s="16" t="s">
        <v>28</v>
      </c>
      <c r="G11" s="26">
        <v>4000</v>
      </c>
      <c r="H11" s="50">
        <v>1.8300000000000001</v>
      </c>
      <c r="I11" s="42">
        <v>4.2000000000000002</v>
      </c>
      <c r="J11" s="43">
        <v>4.2000000000000002</v>
      </c>
      <c r="K11" s="29" t="b">
        <f t="shared" ref="K11:K74" si="2">J11=I11</f>
        <v>1</v>
      </c>
      <c r="L11" s="44">
        <v>1.8300000000000001</v>
      </c>
      <c r="M11" s="31" t="b">
        <v>1</v>
      </c>
      <c r="N11" s="51">
        <v>1.46</v>
      </c>
      <c r="O11" s="52">
        <f t="shared" ref="O11:O12" si="3">H11-(H11*20%)</f>
        <v>1.464</v>
      </c>
      <c r="P11" s="34"/>
      <c r="Q11" s="16"/>
      <c r="R11" s="16"/>
      <c r="S11" s="16"/>
      <c r="T11" s="46"/>
      <c r="U11" s="46" t="s">
        <v>36</v>
      </c>
      <c r="V11" s="16"/>
      <c r="W11" s="1"/>
      <c r="X11" s="39">
        <f t="shared" ref="X11:X74" si="4">(I11-H11)/2</f>
        <v>1.1850000000000001</v>
      </c>
      <c r="Y11" s="40">
        <f t="shared" ref="Y11:Y74" si="5">J11-X11</f>
        <v>3.0150000000000001</v>
      </c>
      <c r="Z11" s="1"/>
    </row>
    <row r="12" ht="12.800000000000001">
      <c r="A12" s="13" t="s">
        <v>25</v>
      </c>
      <c r="B12" s="13" t="s">
        <v>31</v>
      </c>
      <c r="C12" s="14">
        <v>2096</v>
      </c>
      <c r="D12" s="17">
        <v>5811000055</v>
      </c>
      <c r="E12" s="49" t="s">
        <v>43</v>
      </c>
      <c r="F12" s="16" t="s">
        <v>28</v>
      </c>
      <c r="G12" s="26">
        <v>5</v>
      </c>
      <c r="H12" s="50">
        <v>3513.8099999999999</v>
      </c>
      <c r="I12" s="42">
        <v>11424.166666666701</v>
      </c>
      <c r="J12" s="43">
        <v>11424.166666666701</v>
      </c>
      <c r="K12" s="29" t="b">
        <f t="shared" si="2"/>
        <v>1</v>
      </c>
      <c r="L12" s="44">
        <v>3513.8099999999999</v>
      </c>
      <c r="M12" s="31" t="b">
        <v>1</v>
      </c>
      <c r="N12" s="51">
        <v>2811.0500000000002</v>
      </c>
      <c r="O12" s="52">
        <f t="shared" si="3"/>
        <v>2811.0479999999998</v>
      </c>
      <c r="P12" s="34"/>
      <c r="Q12" s="16"/>
      <c r="R12" s="16"/>
      <c r="S12" s="16"/>
      <c r="T12" s="46"/>
      <c r="U12" s="46" t="s">
        <v>36</v>
      </c>
      <c r="V12" s="16"/>
      <c r="W12" s="1"/>
      <c r="X12" s="39">
        <f t="shared" si="4"/>
        <v>3955.1783333333506</v>
      </c>
      <c r="Y12" s="40">
        <f t="shared" si="5"/>
        <v>7468.9883333333501</v>
      </c>
      <c r="Z12" s="1"/>
    </row>
    <row r="13" ht="12.800000000000001">
      <c r="A13" s="13" t="s">
        <v>25</v>
      </c>
      <c r="B13" s="13" t="s">
        <v>31</v>
      </c>
      <c r="C13" s="14">
        <v>4096</v>
      </c>
      <c r="D13" s="17">
        <v>3439000150</v>
      </c>
      <c r="E13" s="41" t="s">
        <v>44</v>
      </c>
      <c r="F13" s="16" t="s">
        <v>28</v>
      </c>
      <c r="G13" s="26">
        <v>3</v>
      </c>
      <c r="H13" s="50">
        <v>1442.3699999999999</v>
      </c>
      <c r="I13" s="42">
        <v>1896.3299999999999</v>
      </c>
      <c r="J13" s="43">
        <v>1896.3299999999999</v>
      </c>
      <c r="K13" s="29" t="b">
        <f t="shared" si="2"/>
        <v>1</v>
      </c>
      <c r="L13" s="44">
        <v>1669.3499999999999</v>
      </c>
      <c r="M13" s="31">
        <f t="shared" ref="M13:M76" si="6">I13-(I13-H13)*50%</f>
        <v>1669.3499999999999</v>
      </c>
      <c r="N13" s="51">
        <v>1442.3699999999999</v>
      </c>
      <c r="O13" s="16" t="b">
        <f t="shared" ref="O13:O39" si="7">N13=H13</f>
        <v>1</v>
      </c>
      <c r="P13" s="34"/>
      <c r="Q13" s="16"/>
      <c r="R13" s="34"/>
      <c r="S13" s="16"/>
      <c r="T13" s="46">
        <v>5.5999999999999996</v>
      </c>
      <c r="U13" s="46" t="s">
        <v>45</v>
      </c>
      <c r="V13" s="34">
        <v>8</v>
      </c>
      <c r="W13" s="1"/>
      <c r="X13" s="39">
        <f t="shared" si="4"/>
        <v>226.98000000000002</v>
      </c>
      <c r="Y13" s="40">
        <f t="shared" si="5"/>
        <v>1669.3499999999999</v>
      </c>
      <c r="Z13" s="1"/>
    </row>
    <row r="14" ht="12.800000000000001">
      <c r="A14" s="13" t="s">
        <v>25</v>
      </c>
      <c r="B14" s="13" t="s">
        <v>31</v>
      </c>
      <c r="C14" s="14">
        <v>1096</v>
      </c>
      <c r="D14" s="17">
        <v>4593000038</v>
      </c>
      <c r="E14" s="41" t="s">
        <v>46</v>
      </c>
      <c r="F14" s="16" t="s">
        <v>28</v>
      </c>
      <c r="G14" s="26">
        <v>20</v>
      </c>
      <c r="H14" s="50">
        <v>260.55000000000001</v>
      </c>
      <c r="I14" s="42">
        <v>478.24000000000001</v>
      </c>
      <c r="J14" s="43">
        <v>478.24000000000001</v>
      </c>
      <c r="K14" s="29" t="b">
        <f t="shared" si="2"/>
        <v>1</v>
      </c>
      <c r="L14" s="44">
        <v>369.39499999999998</v>
      </c>
      <c r="M14" s="31">
        <f t="shared" si="6"/>
        <v>369.39499999999998</v>
      </c>
      <c r="N14" s="51">
        <v>260.55000000000001</v>
      </c>
      <c r="O14" s="16" t="b">
        <f t="shared" si="7"/>
        <v>1</v>
      </c>
      <c r="P14" s="34"/>
      <c r="Q14" s="16"/>
      <c r="R14" s="34"/>
      <c r="S14" s="16"/>
      <c r="T14" s="46">
        <v>1</v>
      </c>
      <c r="U14" s="46" t="s">
        <v>45</v>
      </c>
      <c r="V14" s="34">
        <v>8</v>
      </c>
      <c r="W14" s="1"/>
      <c r="X14" s="39">
        <f t="shared" si="4"/>
        <v>108.845</v>
      </c>
      <c r="Y14" s="40">
        <f t="shared" si="5"/>
        <v>369.39499999999998</v>
      </c>
      <c r="Z14" s="1"/>
    </row>
    <row r="15" ht="12.800000000000001">
      <c r="A15" s="13" t="s">
        <v>25</v>
      </c>
      <c r="B15" s="13" t="s">
        <v>31</v>
      </c>
      <c r="C15" s="14">
        <v>3096</v>
      </c>
      <c r="D15" s="17">
        <v>4593000038</v>
      </c>
      <c r="E15" s="41" t="s">
        <v>46</v>
      </c>
      <c r="F15" s="16" t="s">
        <v>28</v>
      </c>
      <c r="G15" s="26">
        <v>20</v>
      </c>
      <c r="H15" s="50">
        <v>260.55000000000001</v>
      </c>
      <c r="I15" s="42">
        <v>478.24000000000001</v>
      </c>
      <c r="J15" s="43">
        <v>478.24000000000001</v>
      </c>
      <c r="K15" s="29" t="b">
        <f t="shared" si="2"/>
        <v>1</v>
      </c>
      <c r="L15" s="44">
        <v>369.39499999999998</v>
      </c>
      <c r="M15" s="31">
        <f t="shared" si="6"/>
        <v>369.39499999999998</v>
      </c>
      <c r="N15" s="51">
        <v>260.55000000000001</v>
      </c>
      <c r="O15" s="16" t="b">
        <f t="shared" si="7"/>
        <v>1</v>
      </c>
      <c r="P15" s="34"/>
      <c r="Q15" s="16"/>
      <c r="R15" s="34"/>
      <c r="S15" s="16"/>
      <c r="T15" s="46">
        <v>1</v>
      </c>
      <c r="U15" s="46" t="s">
        <v>45</v>
      </c>
      <c r="V15" s="34">
        <v>8</v>
      </c>
      <c r="W15" s="1"/>
      <c r="X15" s="39">
        <f t="shared" si="4"/>
        <v>108.845</v>
      </c>
      <c r="Y15" s="40">
        <f t="shared" si="5"/>
        <v>369.39499999999998</v>
      </c>
      <c r="Z15" s="1"/>
    </row>
    <row r="16" ht="12.800000000000001">
      <c r="A16" s="13" t="s">
        <v>25</v>
      </c>
      <c r="B16" s="13" t="s">
        <v>31</v>
      </c>
      <c r="C16" s="14">
        <v>6096</v>
      </c>
      <c r="D16" s="17">
        <v>4593000038</v>
      </c>
      <c r="E16" s="41" t="s">
        <v>46</v>
      </c>
      <c r="F16" s="16" t="s">
        <v>28</v>
      </c>
      <c r="G16" s="26">
        <v>5</v>
      </c>
      <c r="H16" s="50">
        <v>260.55000000000001</v>
      </c>
      <c r="I16" s="42">
        <v>478.24000000000001</v>
      </c>
      <c r="J16" s="43">
        <v>478.24000000000001</v>
      </c>
      <c r="K16" s="29" t="b">
        <f t="shared" si="2"/>
        <v>1</v>
      </c>
      <c r="L16" s="44">
        <v>369.39499999999998</v>
      </c>
      <c r="M16" s="31">
        <f t="shared" si="6"/>
        <v>369.39499999999998</v>
      </c>
      <c r="N16" s="51">
        <v>260.55000000000001</v>
      </c>
      <c r="O16" s="16" t="b">
        <f t="shared" si="7"/>
        <v>1</v>
      </c>
      <c r="P16" s="34"/>
      <c r="Q16" s="16"/>
      <c r="R16" s="34"/>
      <c r="S16" s="16"/>
      <c r="T16" s="46">
        <v>1</v>
      </c>
      <c r="U16" s="46" t="s">
        <v>45</v>
      </c>
      <c r="V16" s="34">
        <v>8</v>
      </c>
      <c r="W16" s="1"/>
      <c r="X16" s="39">
        <f t="shared" si="4"/>
        <v>108.845</v>
      </c>
      <c r="Y16" s="40">
        <f t="shared" si="5"/>
        <v>369.39499999999998</v>
      </c>
      <c r="Z16" s="1"/>
    </row>
    <row r="17" ht="12.800000000000001">
      <c r="A17" s="13" t="s">
        <v>25</v>
      </c>
      <c r="B17" s="13" t="s">
        <v>31</v>
      </c>
      <c r="C17" s="14">
        <v>3096</v>
      </c>
      <c r="D17" s="17">
        <v>1610000205</v>
      </c>
      <c r="E17" s="41" t="s">
        <v>47</v>
      </c>
      <c r="F17" s="16" t="s">
        <v>28</v>
      </c>
      <c r="G17" s="26">
        <v>39</v>
      </c>
      <c r="H17" s="50">
        <v>71.049999999999997</v>
      </c>
      <c r="I17" s="42">
        <v>90</v>
      </c>
      <c r="J17" s="43">
        <v>90</v>
      </c>
      <c r="K17" s="29" t="b">
        <f t="shared" si="2"/>
        <v>1</v>
      </c>
      <c r="L17" s="44">
        <v>80.525000000000006</v>
      </c>
      <c r="M17" s="31">
        <f t="shared" si="6"/>
        <v>80.525000000000006</v>
      </c>
      <c r="N17" s="51">
        <v>71.049999999999997</v>
      </c>
      <c r="O17" s="16" t="b">
        <f t="shared" si="7"/>
        <v>1</v>
      </c>
      <c r="P17" s="34"/>
      <c r="Q17" s="16"/>
      <c r="R17" s="34"/>
      <c r="S17" s="16"/>
      <c r="T17" s="46">
        <v>1.3999999999999999</v>
      </c>
      <c r="U17" s="46" t="s">
        <v>45</v>
      </c>
      <c r="V17" s="34">
        <v>8</v>
      </c>
      <c r="W17" s="1"/>
      <c r="X17" s="39">
        <f t="shared" si="4"/>
        <v>9.4750000000000014</v>
      </c>
      <c r="Y17" s="40">
        <f t="shared" si="5"/>
        <v>80.525000000000006</v>
      </c>
      <c r="Z17" s="1"/>
    </row>
    <row r="18" ht="12.800000000000001">
      <c r="A18" s="13" t="s">
        <v>25</v>
      </c>
      <c r="B18" s="13" t="s">
        <v>31</v>
      </c>
      <c r="C18" s="14">
        <v>8096</v>
      </c>
      <c r="D18" s="17">
        <v>1610000205</v>
      </c>
      <c r="E18" s="41" t="s">
        <v>47</v>
      </c>
      <c r="F18" s="16" t="s">
        <v>28</v>
      </c>
      <c r="G18" s="26">
        <v>35</v>
      </c>
      <c r="H18" s="50">
        <v>71.049999999999997</v>
      </c>
      <c r="I18" s="42">
        <v>90</v>
      </c>
      <c r="J18" s="43">
        <v>90</v>
      </c>
      <c r="K18" s="29" t="b">
        <f t="shared" si="2"/>
        <v>1</v>
      </c>
      <c r="L18" s="44">
        <v>80.525000000000006</v>
      </c>
      <c r="M18" s="31">
        <f t="shared" si="6"/>
        <v>80.525000000000006</v>
      </c>
      <c r="N18" s="51">
        <v>71.049999999999997</v>
      </c>
      <c r="O18" s="16" t="b">
        <f t="shared" si="7"/>
        <v>1</v>
      </c>
      <c r="P18" s="34"/>
      <c r="Q18" s="16"/>
      <c r="R18" s="34"/>
      <c r="S18" s="16"/>
      <c r="T18" s="46">
        <v>1.3999999999999999</v>
      </c>
      <c r="U18" s="46" t="s">
        <v>45</v>
      </c>
      <c r="V18" s="34">
        <v>8</v>
      </c>
      <c r="W18" s="1"/>
      <c r="X18" s="39">
        <f t="shared" si="4"/>
        <v>9.4750000000000014</v>
      </c>
      <c r="Y18" s="40">
        <f t="shared" si="5"/>
        <v>80.525000000000006</v>
      </c>
      <c r="Z18" s="1"/>
    </row>
    <row r="19" ht="23.850000000000001" hidden="1">
      <c r="A19" s="13" t="s">
        <v>25</v>
      </c>
      <c r="B19" s="13" t="s">
        <v>31</v>
      </c>
      <c r="C19" s="14">
        <v>9096</v>
      </c>
      <c r="D19" s="17">
        <v>3449911558</v>
      </c>
      <c r="E19" s="15" t="s">
        <v>48</v>
      </c>
      <c r="F19" s="16" t="s">
        <v>28</v>
      </c>
      <c r="G19" s="17">
        <v>17</v>
      </c>
      <c r="H19" s="53">
        <v>18.84</v>
      </c>
      <c r="I19" s="35">
        <v>21.558333333333302</v>
      </c>
      <c r="J19" s="36">
        <v>21.558333333333302</v>
      </c>
      <c r="K19" s="15"/>
      <c r="L19" s="47" t="s">
        <v>34</v>
      </c>
      <c r="M19" s="15"/>
      <c r="N19" s="54" t="s">
        <v>40</v>
      </c>
      <c r="O19" s="16"/>
      <c r="P19" s="48" t="s">
        <v>40</v>
      </c>
      <c r="Q19" s="16"/>
      <c r="R19" s="38"/>
      <c r="S19" s="38"/>
      <c r="T19" s="38"/>
      <c r="U19" s="38"/>
      <c r="V19" s="38"/>
      <c r="W19" s="1"/>
      <c r="X19" s="39">
        <f t="shared" si="4"/>
        <v>1.3591666666666509</v>
      </c>
      <c r="Y19" s="40">
        <f t="shared" si="5"/>
        <v>20.199166666666649</v>
      </c>
      <c r="Z19" s="1"/>
    </row>
    <row r="20" ht="24">
      <c r="A20" s="13" t="s">
        <v>25</v>
      </c>
      <c r="B20" s="13" t="s">
        <v>31</v>
      </c>
      <c r="C20" s="14">
        <v>3096</v>
      </c>
      <c r="D20" s="17">
        <v>3449911476</v>
      </c>
      <c r="E20" s="41" t="s">
        <v>49</v>
      </c>
      <c r="F20" s="16" t="s">
        <v>28</v>
      </c>
      <c r="G20" s="26">
        <v>66</v>
      </c>
      <c r="H20" s="50">
        <v>561.51999999999998</v>
      </c>
      <c r="I20" s="42">
        <v>649.75</v>
      </c>
      <c r="J20" s="43">
        <v>649.75</v>
      </c>
      <c r="K20" s="29" t="b">
        <f t="shared" si="2"/>
        <v>1</v>
      </c>
      <c r="L20" s="44">
        <v>605.63499999999999</v>
      </c>
      <c r="M20" s="31">
        <f t="shared" si="6"/>
        <v>605.63499999999999</v>
      </c>
      <c r="N20" s="51">
        <v>561.51999999999998</v>
      </c>
      <c r="O20" s="16" t="b">
        <f t="shared" si="7"/>
        <v>1</v>
      </c>
      <c r="P20" s="34"/>
      <c r="Q20" s="16"/>
      <c r="R20" s="34"/>
      <c r="S20" s="16"/>
      <c r="T20" s="46">
        <v>1.1299999999999999</v>
      </c>
      <c r="U20" s="46" t="s">
        <v>45</v>
      </c>
      <c r="V20" s="34">
        <v>8</v>
      </c>
      <c r="W20" s="1"/>
    </row>
    <row r="21" ht="23.850000000000001" hidden="1">
      <c r="A21" s="13" t="s">
        <v>25</v>
      </c>
      <c r="B21" s="13" t="s">
        <v>31</v>
      </c>
      <c r="C21" s="14">
        <v>6096</v>
      </c>
      <c r="D21" s="17">
        <v>3449911476</v>
      </c>
      <c r="E21" s="15" t="s">
        <v>49</v>
      </c>
      <c r="F21" s="16" t="s">
        <v>28</v>
      </c>
      <c r="G21" s="17">
        <v>10</v>
      </c>
      <c r="H21" s="55">
        <v>561.51999999999998</v>
      </c>
      <c r="I21" s="35">
        <v>626.30833333333305</v>
      </c>
      <c r="J21" s="36">
        <v>626.30833333333305</v>
      </c>
      <c r="K21" s="15"/>
      <c r="L21" s="47" t="s">
        <v>34</v>
      </c>
      <c r="M21" s="15"/>
      <c r="N21" s="54" t="s">
        <v>40</v>
      </c>
      <c r="O21" s="16"/>
      <c r="P21" s="48" t="s">
        <v>40</v>
      </c>
      <c r="Q21" s="16"/>
      <c r="R21" s="38"/>
      <c r="S21" s="38"/>
      <c r="T21" s="38"/>
      <c r="U21" s="38"/>
      <c r="V21" s="38"/>
      <c r="W21" s="1"/>
      <c r="X21" s="39">
        <f t="shared" si="4"/>
        <v>32.394166666666536</v>
      </c>
      <c r="Y21" s="40">
        <f t="shared" si="5"/>
        <v>593.91416666666646</v>
      </c>
      <c r="Z21" s="1"/>
    </row>
    <row r="22" ht="23.850000000000001" hidden="1">
      <c r="A22" s="13" t="s">
        <v>25</v>
      </c>
      <c r="B22" s="13" t="s">
        <v>31</v>
      </c>
      <c r="C22" s="14">
        <v>9096</v>
      </c>
      <c r="D22" s="17">
        <v>3449950575</v>
      </c>
      <c r="E22" s="15" t="s">
        <v>50</v>
      </c>
      <c r="F22" s="16" t="s">
        <v>28</v>
      </c>
      <c r="G22" s="17">
        <v>18</v>
      </c>
      <c r="H22" s="55">
        <v>76.659999999999997</v>
      </c>
      <c r="I22" s="35">
        <v>256.5</v>
      </c>
      <c r="J22" s="36">
        <v>256.5</v>
      </c>
      <c r="K22" s="15"/>
      <c r="L22" s="47" t="s">
        <v>34</v>
      </c>
      <c r="M22" s="15"/>
      <c r="N22" s="54" t="s">
        <v>40</v>
      </c>
      <c r="O22" s="16"/>
      <c r="P22" s="48" t="s">
        <v>40</v>
      </c>
      <c r="Q22" s="16"/>
      <c r="R22" s="38"/>
      <c r="S22" s="38"/>
      <c r="T22" s="38"/>
      <c r="U22" s="38"/>
      <c r="V22" s="38"/>
      <c r="W22" s="1"/>
    </row>
    <row r="23" ht="23.850000000000001" hidden="1">
      <c r="A23" s="13" t="s">
        <v>25</v>
      </c>
      <c r="B23" s="13" t="s">
        <v>31</v>
      </c>
      <c r="C23" s="14">
        <v>9096</v>
      </c>
      <c r="D23" s="17">
        <v>3449950579</v>
      </c>
      <c r="E23" s="15" t="s">
        <v>51</v>
      </c>
      <c r="F23" s="16" t="s">
        <v>28</v>
      </c>
      <c r="G23" s="17">
        <v>10</v>
      </c>
      <c r="H23" s="55">
        <v>153.84999999999999</v>
      </c>
      <c r="I23" s="35">
        <v>243</v>
      </c>
      <c r="J23" s="36">
        <v>243</v>
      </c>
      <c r="K23" s="15"/>
      <c r="L23" s="47" t="s">
        <v>34</v>
      </c>
      <c r="M23" s="15"/>
      <c r="N23" s="54" t="s">
        <v>40</v>
      </c>
      <c r="O23" s="16"/>
      <c r="P23" s="48" t="s">
        <v>40</v>
      </c>
      <c r="Q23" s="16"/>
      <c r="R23" s="38"/>
      <c r="S23" s="38"/>
      <c r="T23" s="38"/>
      <c r="U23" s="38"/>
      <c r="V23" s="38"/>
      <c r="W23" s="1"/>
    </row>
    <row r="24" ht="12.800000000000001">
      <c r="A24" s="13" t="s">
        <v>25</v>
      </c>
      <c r="B24" s="13" t="s">
        <v>31</v>
      </c>
      <c r="C24" s="14">
        <v>1096</v>
      </c>
      <c r="D24" s="17">
        <v>3449912068</v>
      </c>
      <c r="E24" s="41" t="s">
        <v>52</v>
      </c>
      <c r="F24" s="16" t="s">
        <v>28</v>
      </c>
      <c r="G24" s="26">
        <v>3</v>
      </c>
      <c r="H24" s="50">
        <v>271.98000000000002</v>
      </c>
      <c r="I24" s="42">
        <v>316.67000000000002</v>
      </c>
      <c r="J24" s="43">
        <v>316.67000000000002</v>
      </c>
      <c r="K24" s="29" t="b">
        <f t="shared" si="2"/>
        <v>1</v>
      </c>
      <c r="L24" s="44">
        <v>294.32500000000005</v>
      </c>
      <c r="M24" s="31">
        <f t="shared" si="6"/>
        <v>294.32500000000005</v>
      </c>
      <c r="N24" s="51">
        <v>271.98000000000002</v>
      </c>
      <c r="O24" s="16" t="b">
        <f t="shared" si="7"/>
        <v>1</v>
      </c>
      <c r="P24" s="34"/>
      <c r="Q24" s="16"/>
      <c r="R24" s="34"/>
      <c r="S24" s="16"/>
      <c r="T24" s="46">
        <v>0.20000000000000001</v>
      </c>
      <c r="U24" s="46" t="s">
        <v>45</v>
      </c>
      <c r="V24" s="34">
        <v>8</v>
      </c>
      <c r="W24" s="1"/>
    </row>
    <row r="25" ht="12.800000000000001">
      <c r="A25" s="13" t="s">
        <v>25</v>
      </c>
      <c r="B25" s="13" t="s">
        <v>25</v>
      </c>
      <c r="C25" s="14">
        <v>9296</v>
      </c>
      <c r="D25" s="17">
        <v>3449912016</v>
      </c>
      <c r="E25" s="41" t="s">
        <v>53</v>
      </c>
      <c r="F25" s="16" t="s">
        <v>28</v>
      </c>
      <c r="G25" s="26">
        <v>6</v>
      </c>
      <c r="H25" s="50">
        <v>3326.1999999999998</v>
      </c>
      <c r="I25" s="42">
        <v>3326.1999999999998</v>
      </c>
      <c r="J25" s="43">
        <v>3326.1999999999998</v>
      </c>
      <c r="K25" s="29" t="b">
        <f t="shared" si="2"/>
        <v>1</v>
      </c>
      <c r="L25" s="44">
        <v>3326.1999999999998</v>
      </c>
      <c r="M25" s="31">
        <f t="shared" si="6"/>
        <v>3326.1999999999998</v>
      </c>
      <c r="N25" s="51">
        <v>3326.1999999999998</v>
      </c>
      <c r="O25" s="16" t="b">
        <f t="shared" si="7"/>
        <v>1</v>
      </c>
      <c r="P25" s="34"/>
      <c r="Q25" s="16"/>
      <c r="R25" s="34"/>
      <c r="S25" s="16"/>
      <c r="T25" s="46">
        <v>3.3500000000000001</v>
      </c>
      <c r="U25" s="46" t="s">
        <v>45</v>
      </c>
      <c r="V25" s="34">
        <v>8</v>
      </c>
      <c r="W25" s="1"/>
      <c r="X25" s="39">
        <f t="shared" si="4"/>
        <v>0</v>
      </c>
      <c r="Y25" s="40">
        <f t="shared" si="5"/>
        <v>3326.1999999999998</v>
      </c>
      <c r="Z25" s="1"/>
    </row>
    <row r="26" ht="23.850000000000001" hidden="1">
      <c r="A26" s="13" t="s">
        <v>25</v>
      </c>
      <c r="B26" s="13" t="s">
        <v>31</v>
      </c>
      <c r="C26" s="14">
        <v>9096</v>
      </c>
      <c r="D26" s="17">
        <v>3449950733</v>
      </c>
      <c r="E26" s="15" t="s">
        <v>54</v>
      </c>
      <c r="F26" s="16" t="s">
        <v>28</v>
      </c>
      <c r="G26" s="17">
        <v>3</v>
      </c>
      <c r="H26" s="55">
        <v>250.41999999999999</v>
      </c>
      <c r="I26" s="35">
        <v>326.23333333333301</v>
      </c>
      <c r="J26" s="36">
        <v>326.23333333333301</v>
      </c>
      <c r="K26" s="15"/>
      <c r="L26" s="47" t="s">
        <v>34</v>
      </c>
      <c r="M26" s="15"/>
      <c r="N26" s="54" t="s">
        <v>40</v>
      </c>
      <c r="O26" s="16"/>
      <c r="P26" s="48" t="s">
        <v>40</v>
      </c>
      <c r="Q26" s="16"/>
      <c r="R26" s="38"/>
      <c r="S26" s="38"/>
      <c r="T26" s="38"/>
      <c r="U26" s="38"/>
      <c r="V26" s="38"/>
      <c r="W26" s="1"/>
      <c r="X26" s="39">
        <f t="shared" si="4"/>
        <v>37.90666666666651</v>
      </c>
      <c r="Y26" s="40">
        <f t="shared" si="5"/>
        <v>288.32666666666648</v>
      </c>
      <c r="Z26" s="1"/>
    </row>
    <row r="27" ht="24">
      <c r="A27" s="13" t="s">
        <v>25</v>
      </c>
      <c r="B27" s="13" t="s">
        <v>31</v>
      </c>
      <c r="C27" s="14">
        <v>4096</v>
      </c>
      <c r="D27" s="17">
        <v>3449950656</v>
      </c>
      <c r="E27" s="41" t="s">
        <v>55</v>
      </c>
      <c r="F27" s="16" t="s">
        <v>28</v>
      </c>
      <c r="G27" s="26">
        <v>1</v>
      </c>
      <c r="H27" s="50">
        <v>63.979999999999997</v>
      </c>
      <c r="I27" s="42">
        <v>162.34999999999999</v>
      </c>
      <c r="J27" s="43">
        <v>162.34999999999999</v>
      </c>
      <c r="K27" s="29" t="b">
        <f t="shared" si="2"/>
        <v>1</v>
      </c>
      <c r="L27" s="44">
        <v>113.16499999999999</v>
      </c>
      <c r="M27" s="31">
        <f t="shared" si="6"/>
        <v>113.16499999999999</v>
      </c>
      <c r="N27" s="51">
        <v>63.979999999999997</v>
      </c>
      <c r="O27" s="16" t="b">
        <f t="shared" si="7"/>
        <v>1</v>
      </c>
      <c r="P27" s="34"/>
      <c r="Q27" s="16"/>
      <c r="R27" s="34"/>
      <c r="S27" s="16"/>
      <c r="T27" s="46">
        <v>7.1999999999999995e-002</v>
      </c>
      <c r="U27" s="46" t="s">
        <v>56</v>
      </c>
      <c r="V27" s="34">
        <v>90</v>
      </c>
      <c r="W27" s="1"/>
    </row>
    <row r="28" ht="24">
      <c r="A28" s="13" t="s">
        <v>25</v>
      </c>
      <c r="B28" s="13" t="s">
        <v>31</v>
      </c>
      <c r="C28" s="14">
        <v>8096</v>
      </c>
      <c r="D28" s="17">
        <v>3449950656</v>
      </c>
      <c r="E28" s="41" t="s">
        <v>55</v>
      </c>
      <c r="F28" s="16" t="s">
        <v>28</v>
      </c>
      <c r="G28" s="26">
        <v>4</v>
      </c>
      <c r="H28" s="50">
        <v>63.979999999999997</v>
      </c>
      <c r="I28" s="42">
        <v>162.34999999999999</v>
      </c>
      <c r="J28" s="43">
        <v>162.34999999999999</v>
      </c>
      <c r="K28" s="29" t="b">
        <f t="shared" si="2"/>
        <v>1</v>
      </c>
      <c r="L28" s="44">
        <v>113.16499999999999</v>
      </c>
      <c r="M28" s="31">
        <f t="shared" si="6"/>
        <v>113.16499999999999</v>
      </c>
      <c r="N28" s="51">
        <v>63.979999999999997</v>
      </c>
      <c r="O28" s="16" t="b">
        <f t="shared" si="7"/>
        <v>1</v>
      </c>
      <c r="P28" s="34"/>
      <c r="Q28" s="16"/>
      <c r="R28" s="34"/>
      <c r="S28" s="16"/>
      <c r="T28" s="46">
        <v>7.1999999999999995e-002</v>
      </c>
      <c r="U28" s="46" t="s">
        <v>56</v>
      </c>
      <c r="V28" s="34">
        <v>90</v>
      </c>
      <c r="W28" s="1"/>
      <c r="X28" s="39">
        <f t="shared" si="4"/>
        <v>49.185000000000002</v>
      </c>
      <c r="Y28" s="40">
        <f t="shared" si="5"/>
        <v>113.16499999999999</v>
      </c>
      <c r="Z28" s="1"/>
    </row>
    <row r="29" ht="12.800000000000001">
      <c r="A29" s="13" t="s">
        <v>25</v>
      </c>
      <c r="B29" s="13" t="s">
        <v>31</v>
      </c>
      <c r="C29" s="14">
        <v>8096</v>
      </c>
      <c r="D29" s="17">
        <v>3494150168</v>
      </c>
      <c r="E29" s="41" t="s">
        <v>57</v>
      </c>
      <c r="F29" s="16" t="s">
        <v>28</v>
      </c>
      <c r="G29" s="26">
        <v>3</v>
      </c>
      <c r="H29" s="50">
        <v>641.88</v>
      </c>
      <c r="I29" s="42">
        <v>1089.1700000000001</v>
      </c>
      <c r="J29" s="43">
        <v>1089.1700000000001</v>
      </c>
      <c r="K29" s="29" t="b">
        <f t="shared" si="2"/>
        <v>1</v>
      </c>
      <c r="L29" s="44">
        <v>865.52500000000009</v>
      </c>
      <c r="M29" s="31">
        <f t="shared" si="6"/>
        <v>865.52500000000009</v>
      </c>
      <c r="N29" s="51">
        <v>641.88</v>
      </c>
      <c r="O29" s="16" t="b">
        <f t="shared" si="7"/>
        <v>1</v>
      </c>
      <c r="P29" s="34"/>
      <c r="Q29" s="16"/>
      <c r="R29" s="16"/>
      <c r="S29" s="16"/>
      <c r="T29" s="46"/>
      <c r="U29" s="46" t="s">
        <v>36</v>
      </c>
      <c r="V29" s="16"/>
      <c r="W29" s="1"/>
      <c r="X29" s="39">
        <f t="shared" si="4"/>
        <v>223.64500000000004</v>
      </c>
      <c r="Y29" s="40">
        <f t="shared" si="5"/>
        <v>865.52500000000009</v>
      </c>
      <c r="Z29" s="1"/>
    </row>
    <row r="30" ht="23.850000000000001" hidden="1">
      <c r="A30" s="13" t="s">
        <v>25</v>
      </c>
      <c r="B30" s="13" t="s">
        <v>31</v>
      </c>
      <c r="C30" s="14">
        <v>1096</v>
      </c>
      <c r="D30" s="17">
        <v>3449950635</v>
      </c>
      <c r="E30" s="15" t="s">
        <v>58</v>
      </c>
      <c r="F30" s="16" t="s">
        <v>28</v>
      </c>
      <c r="G30" s="17" t="s">
        <v>59</v>
      </c>
      <c r="H30" s="53">
        <v>122.16</v>
      </c>
      <c r="I30" s="35">
        <v>354.15833333333302</v>
      </c>
      <c r="J30" s="36">
        <v>354.15833333333302</v>
      </c>
      <c r="K30" s="15"/>
      <c r="L30" s="37">
        <v>238.16</v>
      </c>
      <c r="M30" s="15"/>
      <c r="N30" s="56" t="s">
        <v>34</v>
      </c>
      <c r="O30" s="16"/>
      <c r="P30" s="56" t="s">
        <v>34</v>
      </c>
      <c r="Q30" s="16"/>
      <c r="R30" s="38"/>
      <c r="S30" s="38"/>
      <c r="T30" s="38"/>
      <c r="U30" s="38"/>
      <c r="V30" s="38"/>
      <c r="W30" s="1"/>
      <c r="X30" s="39">
        <f t="shared" si="4"/>
        <v>115.99916666666651</v>
      </c>
      <c r="Y30" s="40">
        <f t="shared" si="5"/>
        <v>238.15916666666652</v>
      </c>
      <c r="Z30" s="1"/>
    </row>
    <row r="31" ht="23.850000000000001" hidden="1">
      <c r="A31" s="13" t="s">
        <v>25</v>
      </c>
      <c r="B31" s="13" t="s">
        <v>31</v>
      </c>
      <c r="C31" s="14">
        <v>1096</v>
      </c>
      <c r="D31" s="17">
        <v>3449950895</v>
      </c>
      <c r="E31" s="15" t="s">
        <v>60</v>
      </c>
      <c r="F31" s="16" t="s">
        <v>28</v>
      </c>
      <c r="G31" s="17" t="s">
        <v>61</v>
      </c>
      <c r="H31" s="53">
        <v>549.95000000000005</v>
      </c>
      <c r="I31" s="35">
        <v>549.95000000000005</v>
      </c>
      <c r="J31" s="36">
        <v>549.95000000000005</v>
      </c>
      <c r="K31" s="15"/>
      <c r="L31" s="37">
        <v>549.95000000000005</v>
      </c>
      <c r="M31" s="15"/>
      <c r="N31" s="57" t="s">
        <v>34</v>
      </c>
      <c r="O31" s="16"/>
      <c r="P31" s="56" t="s">
        <v>34</v>
      </c>
      <c r="Q31" s="16"/>
      <c r="R31" s="38"/>
      <c r="S31" s="38"/>
      <c r="T31" s="38"/>
      <c r="U31" s="38"/>
      <c r="V31" s="38"/>
      <c r="W31" s="1"/>
      <c r="X31" s="39">
        <f t="shared" si="4"/>
        <v>0</v>
      </c>
      <c r="Y31" s="40">
        <f t="shared" si="5"/>
        <v>549.95000000000005</v>
      </c>
      <c r="Z31" s="1"/>
    </row>
    <row r="32" ht="24">
      <c r="A32" s="13" t="s">
        <v>25</v>
      </c>
      <c r="B32" s="13" t="s">
        <v>41</v>
      </c>
      <c r="C32" s="14">
        <v>3096</v>
      </c>
      <c r="D32" s="17">
        <v>3434360006</v>
      </c>
      <c r="E32" s="41" t="s">
        <v>62</v>
      </c>
      <c r="F32" s="16" t="s">
        <v>28</v>
      </c>
      <c r="G32" s="26">
        <v>1</v>
      </c>
      <c r="H32" s="50">
        <v>1721.2</v>
      </c>
      <c r="I32" s="42">
        <v>3464.8299999999999</v>
      </c>
      <c r="J32" s="43">
        <v>3464.8299999999999</v>
      </c>
      <c r="K32" s="29" t="b">
        <f t="shared" si="2"/>
        <v>1</v>
      </c>
      <c r="L32" s="44">
        <v>2593.0149999999999</v>
      </c>
      <c r="M32" s="31">
        <f t="shared" si="6"/>
        <v>2593.0149999999999</v>
      </c>
      <c r="N32" s="58">
        <v>1721.2</v>
      </c>
      <c r="O32" s="16" t="b">
        <f t="shared" si="7"/>
        <v>1</v>
      </c>
      <c r="P32" s="34"/>
      <c r="Q32" s="16"/>
      <c r="R32" s="34"/>
      <c r="S32" s="16"/>
      <c r="T32" s="46">
        <v>7.3499999999999996</v>
      </c>
      <c r="U32" s="46" t="s">
        <v>45</v>
      </c>
      <c r="V32" s="34">
        <v>8</v>
      </c>
      <c r="W32" s="1"/>
      <c r="X32" s="39">
        <f t="shared" si="4"/>
        <v>871.81499999999994</v>
      </c>
      <c r="Y32" s="40">
        <f t="shared" si="5"/>
        <v>2593.0149999999999</v>
      </c>
      <c r="Z32" s="1"/>
    </row>
    <row r="33" ht="12.800000000000001" hidden="1">
      <c r="A33" s="13" t="s">
        <v>25</v>
      </c>
      <c r="B33" s="13" t="s">
        <v>31</v>
      </c>
      <c r="C33" s="14">
        <v>9096</v>
      </c>
      <c r="D33" s="17">
        <v>3461200002</v>
      </c>
      <c r="E33" s="15" t="s">
        <v>63</v>
      </c>
      <c r="F33" s="16" t="s">
        <v>28</v>
      </c>
      <c r="G33" s="17">
        <v>4</v>
      </c>
      <c r="H33" s="53">
        <v>211.31999999999999</v>
      </c>
      <c r="I33" s="35">
        <v>356.66666666666703</v>
      </c>
      <c r="J33" s="36">
        <v>356.66666666666703</v>
      </c>
      <c r="K33" s="15"/>
      <c r="L33" s="47" t="s">
        <v>34</v>
      </c>
      <c r="M33" s="15"/>
      <c r="N33" s="16" t="s">
        <v>40</v>
      </c>
      <c r="O33" s="16"/>
      <c r="P33" s="48" t="s">
        <v>40</v>
      </c>
      <c r="Q33" s="16"/>
      <c r="R33" s="38"/>
      <c r="S33" s="38"/>
      <c r="T33" s="38"/>
      <c r="U33" s="38"/>
      <c r="V33" s="38"/>
      <c r="W33" s="1"/>
      <c r="X33" s="39">
        <f t="shared" si="4"/>
        <v>72.673333333333517</v>
      </c>
      <c r="Y33" s="40">
        <f t="shared" si="5"/>
        <v>283.99333333333351</v>
      </c>
      <c r="Z33" s="1"/>
    </row>
    <row r="34" ht="24">
      <c r="A34" s="13" t="s">
        <v>25</v>
      </c>
      <c r="B34" s="13" t="s">
        <v>41</v>
      </c>
      <c r="C34" s="14">
        <v>7096</v>
      </c>
      <c r="D34" s="17">
        <v>3461200002</v>
      </c>
      <c r="E34" s="41" t="s">
        <v>63</v>
      </c>
      <c r="F34" s="16" t="s">
        <v>28</v>
      </c>
      <c r="G34" s="26">
        <v>2</v>
      </c>
      <c r="H34" s="50">
        <v>211.33000000000001</v>
      </c>
      <c r="I34" s="42">
        <v>498.32999999999998</v>
      </c>
      <c r="J34" s="43">
        <v>498.32999999999998</v>
      </c>
      <c r="K34" s="29" t="b">
        <f t="shared" si="2"/>
        <v>1</v>
      </c>
      <c r="L34" s="44">
        <v>354.82999999999998</v>
      </c>
      <c r="M34" s="31">
        <f t="shared" si="6"/>
        <v>354.82999999999998</v>
      </c>
      <c r="N34" s="59">
        <v>211.33000000000001</v>
      </c>
      <c r="O34" s="16" t="b">
        <f t="shared" si="7"/>
        <v>1</v>
      </c>
      <c r="P34" s="34"/>
      <c r="Q34" s="16"/>
      <c r="R34" s="34"/>
      <c r="S34" s="16"/>
      <c r="T34" s="46">
        <v>1.0309999999999999</v>
      </c>
      <c r="U34" s="46" t="s">
        <v>45</v>
      </c>
      <c r="V34" s="34">
        <v>8</v>
      </c>
      <c r="W34" s="1"/>
      <c r="X34" s="39">
        <f t="shared" si="4"/>
        <v>143.5</v>
      </c>
      <c r="Y34" s="40">
        <f t="shared" si="5"/>
        <v>354.82999999999998</v>
      </c>
      <c r="Z34" s="1"/>
    </row>
    <row r="35" ht="12.800000000000001" hidden="1">
      <c r="A35" s="13" t="s">
        <v>25</v>
      </c>
      <c r="B35" s="13" t="s">
        <v>31</v>
      </c>
      <c r="C35" s="14">
        <v>6096</v>
      </c>
      <c r="D35" s="17">
        <v>3428100006</v>
      </c>
      <c r="E35" s="15" t="s">
        <v>64</v>
      </c>
      <c r="F35" s="16" t="s">
        <v>28</v>
      </c>
      <c r="G35" s="17">
        <v>30</v>
      </c>
      <c r="H35" s="53">
        <v>310</v>
      </c>
      <c r="I35" s="35">
        <v>739.16666666666697</v>
      </c>
      <c r="J35" s="36">
        <v>739.16666666666697</v>
      </c>
      <c r="K35" s="15"/>
      <c r="L35" s="47" t="s">
        <v>34</v>
      </c>
      <c r="M35" s="15"/>
      <c r="N35" s="54" t="s">
        <v>40</v>
      </c>
      <c r="O35" s="16"/>
      <c r="P35" s="48" t="s">
        <v>40</v>
      </c>
      <c r="Q35" s="16"/>
      <c r="R35" s="38"/>
      <c r="S35" s="38"/>
      <c r="T35" s="38"/>
      <c r="U35" s="38"/>
      <c r="V35" s="38"/>
      <c r="W35" s="1"/>
    </row>
    <row r="36" ht="12.800000000000001">
      <c r="A36" s="13" t="s">
        <v>25</v>
      </c>
      <c r="B36" s="13" t="s">
        <v>25</v>
      </c>
      <c r="C36" s="14">
        <v>9296</v>
      </c>
      <c r="D36" s="17">
        <v>3511000043</v>
      </c>
      <c r="E36" s="41" t="s">
        <v>65</v>
      </c>
      <c r="F36" s="16" t="s">
        <v>66</v>
      </c>
      <c r="G36" s="60">
        <v>2.5000000000000001e-002</v>
      </c>
      <c r="H36" s="50">
        <v>237951.60000000001</v>
      </c>
      <c r="I36" s="42">
        <v>433010</v>
      </c>
      <c r="J36" s="43">
        <v>433010</v>
      </c>
      <c r="K36" s="29" t="b">
        <f t="shared" si="2"/>
        <v>1</v>
      </c>
      <c r="L36" s="44">
        <v>335480.79999999999</v>
      </c>
      <c r="M36" s="31">
        <f t="shared" si="6"/>
        <v>335480.79999999999</v>
      </c>
      <c r="N36" s="51">
        <v>237951.60000000001</v>
      </c>
      <c r="O36" s="16" t="b">
        <f t="shared" si="7"/>
        <v>1</v>
      </c>
      <c r="P36" s="34"/>
      <c r="Q36" s="16"/>
      <c r="R36" s="34"/>
      <c r="S36" s="16"/>
      <c r="T36" s="46">
        <v>189</v>
      </c>
      <c r="U36" s="46" t="s">
        <v>56</v>
      </c>
      <c r="V36" s="34">
        <v>90</v>
      </c>
      <c r="W36" s="1"/>
      <c r="X36" s="39">
        <f t="shared" si="4"/>
        <v>97529.199999999997</v>
      </c>
      <c r="Y36" s="40">
        <f t="shared" si="5"/>
        <v>335480.79999999999</v>
      </c>
      <c r="Z36" s="1"/>
    </row>
    <row r="37" ht="12.800000000000001">
      <c r="A37" s="13" t="s">
        <v>25</v>
      </c>
      <c r="B37" s="13" t="s">
        <v>31</v>
      </c>
      <c r="C37" s="14">
        <v>8096</v>
      </c>
      <c r="D37" s="17">
        <v>3414330018</v>
      </c>
      <c r="E37" s="41" t="s">
        <v>67</v>
      </c>
      <c r="F37" s="16" t="s">
        <v>28</v>
      </c>
      <c r="G37" s="26">
        <v>1</v>
      </c>
      <c r="H37" s="50">
        <v>21080.669999999998</v>
      </c>
      <c r="I37" s="42">
        <v>23333.330000000002</v>
      </c>
      <c r="J37" s="43">
        <v>23333.330000000002</v>
      </c>
      <c r="K37" s="29" t="b">
        <f t="shared" si="2"/>
        <v>1</v>
      </c>
      <c r="L37" s="44">
        <v>22207</v>
      </c>
      <c r="M37" s="31">
        <f t="shared" si="6"/>
        <v>22207</v>
      </c>
      <c r="N37" s="51">
        <v>21080.669999999998</v>
      </c>
      <c r="O37" s="16" t="b">
        <f t="shared" si="7"/>
        <v>1</v>
      </c>
      <c r="P37" s="34"/>
      <c r="Q37" s="61"/>
      <c r="R37" s="61"/>
      <c r="S37" s="61"/>
      <c r="T37" s="62" t="s">
        <v>68</v>
      </c>
      <c r="U37" s="46" t="s">
        <v>36</v>
      </c>
      <c r="V37" s="61"/>
      <c r="W37" s="1"/>
    </row>
    <row r="38" ht="12.800000000000001">
      <c r="A38" s="13" t="s">
        <v>25</v>
      </c>
      <c r="B38" s="13" t="s">
        <v>41</v>
      </c>
      <c r="C38" s="14">
        <v>7096</v>
      </c>
      <c r="D38" s="17">
        <v>3461000012</v>
      </c>
      <c r="E38" s="41" t="s">
        <v>69</v>
      </c>
      <c r="F38" s="16" t="s">
        <v>28</v>
      </c>
      <c r="G38" s="26">
        <v>4</v>
      </c>
      <c r="H38" s="50">
        <v>1100</v>
      </c>
      <c r="I38" s="42">
        <v>2046.53</v>
      </c>
      <c r="J38" s="43">
        <v>2046.53</v>
      </c>
      <c r="K38" s="29" t="b">
        <f t="shared" si="2"/>
        <v>1</v>
      </c>
      <c r="L38" s="44">
        <v>1573.2649999999999</v>
      </c>
      <c r="M38" s="31">
        <f t="shared" si="6"/>
        <v>1573.2649999999999</v>
      </c>
      <c r="N38" s="51">
        <v>1100</v>
      </c>
      <c r="O38" s="16" t="b">
        <f t="shared" si="7"/>
        <v>1</v>
      </c>
      <c r="P38" s="34"/>
      <c r="Q38" s="61"/>
      <c r="R38" s="34"/>
      <c r="S38" s="61"/>
      <c r="T38" s="62">
        <v>3.6099999999999999</v>
      </c>
      <c r="U38" s="46" t="s">
        <v>45</v>
      </c>
      <c r="V38" s="34">
        <v>8</v>
      </c>
      <c r="W38" s="1"/>
      <c r="X38" s="39">
        <f t="shared" si="4"/>
        <v>473.26499999999999</v>
      </c>
      <c r="Y38" s="40">
        <f t="shared" si="5"/>
        <v>1573.2649999999999</v>
      </c>
      <c r="Z38" s="1"/>
    </row>
    <row r="39" ht="12.800000000000001">
      <c r="A39" s="13" t="s">
        <v>25</v>
      </c>
      <c r="B39" s="13" t="s">
        <v>41</v>
      </c>
      <c r="C39" s="14">
        <v>7096</v>
      </c>
      <c r="D39" s="17">
        <v>3461000013</v>
      </c>
      <c r="E39" s="41" t="s">
        <v>70</v>
      </c>
      <c r="F39" s="16" t="s">
        <v>28</v>
      </c>
      <c r="G39" s="26">
        <v>1</v>
      </c>
      <c r="H39" s="50">
        <v>1100.3900000000001</v>
      </c>
      <c r="I39" s="42">
        <v>3255</v>
      </c>
      <c r="J39" s="43">
        <v>3255</v>
      </c>
      <c r="K39" s="29" t="b">
        <f t="shared" si="2"/>
        <v>1</v>
      </c>
      <c r="L39" s="44">
        <v>2177.6950000000002</v>
      </c>
      <c r="M39" s="31">
        <f t="shared" si="6"/>
        <v>2177.6950000000002</v>
      </c>
      <c r="N39" s="51">
        <v>1100.3900000000001</v>
      </c>
      <c r="O39" s="16" t="b">
        <f t="shared" si="7"/>
        <v>1</v>
      </c>
      <c r="P39" s="34"/>
      <c r="Q39" s="61"/>
      <c r="R39" s="34"/>
      <c r="S39" s="61"/>
      <c r="T39" s="62">
        <v>8.4000000000000004</v>
      </c>
      <c r="U39" s="46" t="s">
        <v>45</v>
      </c>
      <c r="V39" s="34">
        <v>8</v>
      </c>
      <c r="W39" s="1"/>
      <c r="X39" s="39">
        <f t="shared" si="4"/>
        <v>1077.3049999999998</v>
      </c>
      <c r="Y39" s="40">
        <f t="shared" si="5"/>
        <v>2177.6950000000002</v>
      </c>
      <c r="Z39" s="1"/>
    </row>
    <row r="40" ht="12.800000000000001">
      <c r="A40" s="13" t="s">
        <v>25</v>
      </c>
      <c r="B40" s="13" t="s">
        <v>31</v>
      </c>
      <c r="C40" s="14">
        <v>2096</v>
      </c>
      <c r="D40" s="17">
        <v>5863000046</v>
      </c>
      <c r="E40" s="49" t="s">
        <v>71</v>
      </c>
      <c r="F40" s="16" t="s">
        <v>28</v>
      </c>
      <c r="G40" s="26">
        <v>8</v>
      </c>
      <c r="H40" s="50">
        <v>2108.29</v>
      </c>
      <c r="I40" s="42">
        <v>3825</v>
      </c>
      <c r="J40" s="43">
        <v>3825</v>
      </c>
      <c r="K40" s="29" t="b">
        <f t="shared" si="2"/>
        <v>1</v>
      </c>
      <c r="L40" s="44">
        <v>2108.29</v>
      </c>
      <c r="M40" s="31" t="b">
        <v>1</v>
      </c>
      <c r="N40" s="51">
        <v>1686.6300000000001</v>
      </c>
      <c r="O40" s="52">
        <f>H40-(H40*20%)</f>
        <v>1686.6320000000001</v>
      </c>
      <c r="P40" s="34"/>
      <c r="Q40" s="61"/>
      <c r="R40" s="61"/>
      <c r="S40" s="61"/>
      <c r="T40" s="62"/>
      <c r="U40" s="46" t="s">
        <v>36</v>
      </c>
      <c r="V40" s="61"/>
      <c r="W40" s="1"/>
      <c r="X40" s="39">
        <f t="shared" si="4"/>
        <v>858.35500000000002</v>
      </c>
      <c r="Y40" s="40">
        <f t="shared" si="5"/>
        <v>2966.645</v>
      </c>
      <c r="Z40" s="1"/>
    </row>
    <row r="41" ht="23.850000000000001" hidden="1">
      <c r="A41" s="13" t="s">
        <v>25</v>
      </c>
      <c r="B41" s="13" t="s">
        <v>31</v>
      </c>
      <c r="C41" s="14">
        <v>3096</v>
      </c>
      <c r="D41" s="17">
        <v>3449950865</v>
      </c>
      <c r="E41" s="15" t="s">
        <v>72</v>
      </c>
      <c r="F41" s="16" t="s">
        <v>28</v>
      </c>
      <c r="G41" s="17" t="s">
        <v>73</v>
      </c>
      <c r="H41" s="53">
        <v>74.920000000000002</v>
      </c>
      <c r="I41" s="35">
        <v>78.716666666666697</v>
      </c>
      <c r="J41" s="36">
        <v>78.716666666666697</v>
      </c>
      <c r="K41" s="15"/>
      <c r="L41" s="63">
        <v>76.819999999999993</v>
      </c>
      <c r="M41" s="15"/>
      <c r="N41" s="56" t="s">
        <v>34</v>
      </c>
      <c r="O41" s="16"/>
      <c r="P41" s="56" t="s">
        <v>34</v>
      </c>
      <c r="Q41" s="61"/>
      <c r="R41" s="1"/>
      <c r="S41" s="1"/>
      <c r="T41" s="1"/>
      <c r="U41" s="1"/>
      <c r="V41" s="1"/>
      <c r="W41" s="1"/>
      <c r="X41" s="39">
        <f t="shared" si="4"/>
        <v>1.8983333333333476</v>
      </c>
      <c r="Y41" s="40">
        <f t="shared" si="5"/>
        <v>76.818333333333356</v>
      </c>
      <c r="Z41" s="1"/>
    </row>
    <row r="42" ht="24">
      <c r="A42" s="13" t="s">
        <v>25</v>
      </c>
      <c r="B42" s="13" t="s">
        <v>25</v>
      </c>
      <c r="C42" s="14">
        <v>9296</v>
      </c>
      <c r="D42" s="17">
        <v>3449950334</v>
      </c>
      <c r="E42" s="41" t="s">
        <v>74</v>
      </c>
      <c r="F42" s="16" t="s">
        <v>28</v>
      </c>
      <c r="G42" s="26">
        <v>50</v>
      </c>
      <c r="H42" s="50">
        <v>2.2999999999999998</v>
      </c>
      <c r="I42" s="42">
        <v>2.4399999999999999</v>
      </c>
      <c r="J42" s="43">
        <v>2.4399999999999999</v>
      </c>
      <c r="K42" s="29" t="b">
        <f t="shared" si="2"/>
        <v>1</v>
      </c>
      <c r="L42" s="44">
        <v>2.3700000000000001</v>
      </c>
      <c r="M42" s="31">
        <f t="shared" si="6"/>
        <v>2.3700000000000001</v>
      </c>
      <c r="N42" s="59">
        <v>2.2999999999999998</v>
      </c>
      <c r="O42" s="16" t="b">
        <f>N42=H42</f>
        <v>1</v>
      </c>
      <c r="P42" s="34"/>
      <c r="Q42" s="61"/>
      <c r="R42" s="61"/>
      <c r="S42" s="61"/>
      <c r="T42" s="62"/>
      <c r="U42" s="46" t="s">
        <v>36</v>
      </c>
      <c r="V42" s="61"/>
      <c r="W42" s="1"/>
      <c r="X42" s="39">
        <f t="shared" si="4"/>
        <v>7.0000000000000062e-002</v>
      </c>
      <c r="Y42" s="40">
        <f t="shared" si="5"/>
        <v>2.3700000000000001</v>
      </c>
      <c r="Z42" s="1"/>
    </row>
    <row r="43" ht="23.850000000000001" hidden="1">
      <c r="A43" s="13" t="s">
        <v>25</v>
      </c>
      <c r="B43" s="13" t="s">
        <v>31</v>
      </c>
      <c r="C43" s="14">
        <v>9096</v>
      </c>
      <c r="D43" s="17">
        <v>3449950869</v>
      </c>
      <c r="E43" s="15" t="s">
        <v>75</v>
      </c>
      <c r="F43" s="16" t="s">
        <v>28</v>
      </c>
      <c r="G43" s="17">
        <v>4</v>
      </c>
      <c r="H43" s="53">
        <v>7.8099999999999996</v>
      </c>
      <c r="I43" s="35">
        <v>9.5416666666666696</v>
      </c>
      <c r="J43" s="36">
        <v>9.5416666666666696</v>
      </c>
      <c r="K43" s="15"/>
      <c r="L43" s="47" t="s">
        <v>34</v>
      </c>
      <c r="M43" s="15"/>
      <c r="N43" s="16" t="s">
        <v>40</v>
      </c>
      <c r="O43" s="16"/>
      <c r="P43" s="48" t="s">
        <v>40</v>
      </c>
      <c r="Q43" s="61"/>
      <c r="R43" s="1"/>
      <c r="S43" s="1"/>
      <c r="T43" s="1"/>
      <c r="U43" s="1"/>
      <c r="V43" s="1"/>
      <c r="W43" s="1"/>
      <c r="X43" s="39">
        <f t="shared" si="4"/>
        <v>0.86583333333333501</v>
      </c>
      <c r="Y43" s="40">
        <f t="shared" si="5"/>
        <v>8.6758333333333351</v>
      </c>
      <c r="Z43" s="1"/>
    </row>
    <row r="44" ht="12.800000000000001">
      <c r="A44" s="13" t="s">
        <v>25</v>
      </c>
      <c r="B44" s="13" t="s">
        <v>31</v>
      </c>
      <c r="C44" s="14">
        <v>1096</v>
      </c>
      <c r="D44" s="17">
        <v>3449240018</v>
      </c>
      <c r="E44" s="41" t="s">
        <v>76</v>
      </c>
      <c r="F44" s="16" t="s">
        <v>28</v>
      </c>
      <c r="G44" s="26">
        <v>84</v>
      </c>
      <c r="H44" s="50">
        <v>45.229999999999997</v>
      </c>
      <c r="I44" s="42">
        <v>165.21666666666701</v>
      </c>
      <c r="J44" s="43">
        <v>165.21666666666701</v>
      </c>
      <c r="K44" s="29" t="b">
        <f t="shared" si="2"/>
        <v>1</v>
      </c>
      <c r="L44" s="44">
        <v>105.2233333333335</v>
      </c>
      <c r="M44" s="31">
        <f t="shared" si="6"/>
        <v>105.2233333333335</v>
      </c>
      <c r="N44" s="64">
        <v>45.229999999999997</v>
      </c>
      <c r="O44" s="16" t="b">
        <f>N44=H44</f>
        <v>1</v>
      </c>
      <c r="P44" s="34"/>
      <c r="Q44" s="61"/>
      <c r="R44" s="34"/>
      <c r="S44" s="61"/>
      <c r="T44" s="62">
        <v>2.e-002</v>
      </c>
      <c r="U44" s="46" t="s">
        <v>45</v>
      </c>
      <c r="V44" s="34">
        <v>8</v>
      </c>
      <c r="W44" s="1"/>
      <c r="X44" s="39">
        <f t="shared" si="4"/>
        <v>59.99333333333351</v>
      </c>
      <c r="Y44" s="40">
        <f t="shared" si="5"/>
        <v>105.2233333333335</v>
      </c>
      <c r="Z44" s="1"/>
    </row>
    <row r="45" ht="24">
      <c r="A45" s="13" t="s">
        <v>25</v>
      </c>
      <c r="B45" s="13" t="s">
        <v>31</v>
      </c>
      <c r="C45" s="14">
        <v>1096</v>
      </c>
      <c r="D45" s="17">
        <v>5264740001</v>
      </c>
      <c r="E45" s="49" t="s">
        <v>77</v>
      </c>
      <c r="F45" s="16" t="s">
        <v>28</v>
      </c>
      <c r="G45" s="26">
        <v>5</v>
      </c>
      <c r="H45" s="50">
        <v>2087.8000000000002</v>
      </c>
      <c r="I45" s="42">
        <v>2087.8000000000002</v>
      </c>
      <c r="J45" s="43">
        <v>2087.8000000000002</v>
      </c>
      <c r="K45" s="29" t="b">
        <f t="shared" si="2"/>
        <v>1</v>
      </c>
      <c r="L45" s="44">
        <v>2087.8000000000002</v>
      </c>
      <c r="M45" s="31" t="b">
        <v>1</v>
      </c>
      <c r="N45" s="51">
        <v>1670.24</v>
      </c>
      <c r="O45" s="52">
        <f>H45-(H45*20%)</f>
        <v>1670.2400000000002</v>
      </c>
      <c r="P45" s="34"/>
      <c r="Q45" s="61"/>
      <c r="R45" s="34"/>
      <c r="S45" s="61"/>
      <c r="T45" s="62">
        <v>40</v>
      </c>
      <c r="U45" s="46" t="s">
        <v>45</v>
      </c>
      <c r="V45" s="34">
        <v>8</v>
      </c>
      <c r="W45" s="1"/>
    </row>
    <row r="46" ht="12.800000000000001">
      <c r="A46" s="13" t="s">
        <v>25</v>
      </c>
      <c r="B46" s="13" t="s">
        <v>41</v>
      </c>
      <c r="C46" s="14">
        <v>4096</v>
      </c>
      <c r="D46" s="17">
        <v>5264710535</v>
      </c>
      <c r="E46" s="41" t="s">
        <v>78</v>
      </c>
      <c r="F46" s="16" t="s">
        <v>28</v>
      </c>
      <c r="G46" s="26">
        <v>3</v>
      </c>
      <c r="H46" s="50">
        <v>77.370000000000005</v>
      </c>
      <c r="I46" s="42">
        <v>169.34</v>
      </c>
      <c r="J46" s="43">
        <v>169.34</v>
      </c>
      <c r="K46" s="29" t="b">
        <f t="shared" si="2"/>
        <v>1</v>
      </c>
      <c r="L46" s="44">
        <v>123.355</v>
      </c>
      <c r="M46" s="31">
        <f t="shared" si="6"/>
        <v>123.355</v>
      </c>
      <c r="N46" s="51">
        <v>77.370000000000005</v>
      </c>
      <c r="O46" s="16" t="b">
        <f>N46=H46</f>
        <v>1</v>
      </c>
      <c r="P46" s="34"/>
      <c r="Q46" s="61"/>
      <c r="R46" s="34"/>
      <c r="S46" s="61"/>
      <c r="T46" s="62">
        <v>0.59999999999999998</v>
      </c>
      <c r="U46" s="46" t="s">
        <v>45</v>
      </c>
      <c r="V46" s="34">
        <v>8</v>
      </c>
      <c r="W46" s="1"/>
      <c r="X46" s="39">
        <f t="shared" si="4"/>
        <v>45.984999999999999</v>
      </c>
      <c r="Y46" s="40">
        <f t="shared" si="5"/>
        <v>123.355</v>
      </c>
      <c r="Z46" s="1"/>
    </row>
    <row r="47" ht="12.800000000000001">
      <c r="A47" s="13" t="s">
        <v>25</v>
      </c>
      <c r="B47" s="13" t="s">
        <v>79</v>
      </c>
      <c r="C47" s="14">
        <v>1096</v>
      </c>
      <c r="D47" s="17">
        <v>3449951878</v>
      </c>
      <c r="E47" s="49" t="s">
        <v>80</v>
      </c>
      <c r="F47" s="16" t="s">
        <v>28</v>
      </c>
      <c r="G47" s="26">
        <v>67</v>
      </c>
      <c r="H47" s="50">
        <v>21.77</v>
      </c>
      <c r="I47" s="42">
        <v>33.93</v>
      </c>
      <c r="J47" s="43">
        <v>33.93</v>
      </c>
      <c r="K47" s="29" t="b">
        <f t="shared" si="2"/>
        <v>1</v>
      </c>
      <c r="L47" s="44">
        <v>21.77</v>
      </c>
      <c r="M47" s="31" t="b">
        <v>1</v>
      </c>
      <c r="N47" s="51">
        <v>17.420000000000002</v>
      </c>
      <c r="O47" s="52">
        <f t="shared" ref="O47:O48" si="8">H47-(H47*20%)</f>
        <v>17.416</v>
      </c>
      <c r="P47" s="34"/>
      <c r="Q47" s="61"/>
      <c r="R47" s="34"/>
      <c r="S47" s="61"/>
      <c r="T47" s="46">
        <v>2.e-002</v>
      </c>
      <c r="U47" s="46" t="s">
        <v>56</v>
      </c>
      <c r="V47" s="34">
        <v>90</v>
      </c>
      <c r="W47" s="1"/>
      <c r="X47" s="39">
        <f t="shared" si="4"/>
        <v>6.0800000000000001</v>
      </c>
      <c r="Y47" s="40">
        <f t="shared" si="5"/>
        <v>27.850000000000001</v>
      </c>
      <c r="Z47" s="1"/>
    </row>
    <row r="48" ht="24">
      <c r="A48" s="13" t="s">
        <v>25</v>
      </c>
      <c r="B48" s="13" t="s">
        <v>79</v>
      </c>
      <c r="C48" s="14">
        <v>1096</v>
      </c>
      <c r="D48" s="17">
        <v>3414410197</v>
      </c>
      <c r="E48" s="49" t="s">
        <v>81</v>
      </c>
      <c r="F48" s="16" t="s">
        <v>28</v>
      </c>
      <c r="G48" s="26">
        <v>33</v>
      </c>
      <c r="H48" s="50">
        <v>435.55000000000001</v>
      </c>
      <c r="I48" s="42">
        <v>692.63999999999999</v>
      </c>
      <c r="J48" s="43">
        <v>692.63999999999999</v>
      </c>
      <c r="K48" s="29" t="b">
        <f t="shared" si="2"/>
        <v>1</v>
      </c>
      <c r="L48" s="44">
        <v>435.55000000000001</v>
      </c>
      <c r="M48" s="31" t="b">
        <v>1</v>
      </c>
      <c r="N48" s="51">
        <v>348.44</v>
      </c>
      <c r="O48" s="52">
        <f t="shared" si="8"/>
        <v>348.44</v>
      </c>
      <c r="P48" s="34"/>
      <c r="Q48" s="61"/>
      <c r="R48" s="61"/>
      <c r="S48" s="61"/>
      <c r="T48" s="62"/>
      <c r="U48" s="46" t="s">
        <v>36</v>
      </c>
      <c r="V48" s="61"/>
      <c r="W48" s="1"/>
      <c r="X48" s="39">
        <f t="shared" si="4"/>
        <v>128.54499999999999</v>
      </c>
      <c r="Y48" s="40">
        <f t="shared" si="5"/>
        <v>564.09500000000003</v>
      </c>
      <c r="Z48" s="1"/>
    </row>
    <row r="49" ht="24">
      <c r="A49" s="13" t="s">
        <v>25</v>
      </c>
      <c r="B49" s="13" t="s">
        <v>31</v>
      </c>
      <c r="C49" s="14">
        <v>6096</v>
      </c>
      <c r="D49" s="17">
        <v>5264710436</v>
      </c>
      <c r="E49" s="41" t="s">
        <v>82</v>
      </c>
      <c r="F49" s="16" t="s">
        <v>28</v>
      </c>
      <c r="G49" s="26">
        <v>12</v>
      </c>
      <c r="H49" s="50">
        <v>677.52999999999997</v>
      </c>
      <c r="I49" s="42">
        <v>783.77999999999997</v>
      </c>
      <c r="J49" s="43">
        <v>783.77999999999997</v>
      </c>
      <c r="K49" s="29" t="b">
        <f t="shared" si="2"/>
        <v>1</v>
      </c>
      <c r="L49" s="44">
        <v>730.65499999999997</v>
      </c>
      <c r="M49" s="31">
        <f t="shared" si="6"/>
        <v>730.65499999999997</v>
      </c>
      <c r="N49" s="51">
        <v>677.52999999999997</v>
      </c>
      <c r="O49" s="16" t="b">
        <f>N49=H49</f>
        <v>1</v>
      </c>
      <c r="P49" s="34"/>
      <c r="Q49" s="61"/>
      <c r="R49" s="61"/>
      <c r="S49" s="61"/>
      <c r="T49" s="62"/>
      <c r="U49" s="46" t="s">
        <v>36</v>
      </c>
      <c r="V49" s="61"/>
      <c r="W49" s="1"/>
      <c r="X49" s="39">
        <f t="shared" si="4"/>
        <v>53.125</v>
      </c>
      <c r="Y49" s="40">
        <f t="shared" si="5"/>
        <v>730.65499999999997</v>
      </c>
      <c r="Z49" s="1"/>
    </row>
    <row r="50" ht="23.850000000000001" hidden="1">
      <c r="A50" s="13" t="s">
        <v>25</v>
      </c>
      <c r="B50" s="13" t="s">
        <v>26</v>
      </c>
      <c r="C50" s="14">
        <v>1496</v>
      </c>
      <c r="D50" s="17">
        <v>1000002174</v>
      </c>
      <c r="E50" s="15" t="s">
        <v>83</v>
      </c>
      <c r="F50" s="16" t="s">
        <v>28</v>
      </c>
      <c r="G50" s="17">
        <v>8</v>
      </c>
      <c r="H50" s="53">
        <v>198</v>
      </c>
      <c r="I50" s="35">
        <v>198</v>
      </c>
      <c r="J50" s="36">
        <v>198</v>
      </c>
      <c r="K50" s="15"/>
      <c r="L50" s="47" t="s">
        <v>34</v>
      </c>
      <c r="M50" s="15"/>
      <c r="N50" s="54" t="s">
        <v>40</v>
      </c>
      <c r="O50" s="16"/>
      <c r="P50" s="48" t="s">
        <v>40</v>
      </c>
      <c r="Q50" s="61"/>
      <c r="R50" s="1"/>
      <c r="S50" s="1"/>
      <c r="T50" s="1"/>
      <c r="U50" s="1"/>
      <c r="V50" s="1"/>
      <c r="W50" s="1"/>
      <c r="X50" s="39">
        <f t="shared" si="4"/>
        <v>0</v>
      </c>
      <c r="Y50" s="40">
        <f t="shared" si="5"/>
        <v>198</v>
      </c>
      <c r="Z50" s="1"/>
    </row>
    <row r="51" ht="23.850000000000001" hidden="1">
      <c r="A51" s="13" t="s">
        <v>25</v>
      </c>
      <c r="B51" s="13" t="s">
        <v>31</v>
      </c>
      <c r="C51" s="14">
        <v>3096</v>
      </c>
      <c r="D51" s="17">
        <v>3449900062</v>
      </c>
      <c r="E51" s="15" t="s">
        <v>84</v>
      </c>
      <c r="F51" s="16" t="s">
        <v>28</v>
      </c>
      <c r="G51" s="17">
        <v>8</v>
      </c>
      <c r="H51" s="55">
        <v>386</v>
      </c>
      <c r="I51" s="35">
        <v>386</v>
      </c>
      <c r="J51" s="36">
        <v>386</v>
      </c>
      <c r="K51" s="15"/>
      <c r="L51" s="47" t="s">
        <v>34</v>
      </c>
      <c r="M51" s="15"/>
      <c r="N51" s="54" t="s">
        <v>40</v>
      </c>
      <c r="O51" s="16"/>
      <c r="P51" s="48" t="s">
        <v>40</v>
      </c>
      <c r="Q51" s="61"/>
      <c r="R51" s="1"/>
      <c r="S51" s="1"/>
      <c r="T51" s="1"/>
      <c r="U51" s="1"/>
      <c r="V51" s="1"/>
      <c r="W51" s="1"/>
      <c r="X51" s="39">
        <f t="shared" si="4"/>
        <v>0</v>
      </c>
      <c r="Y51" s="40">
        <f t="shared" si="5"/>
        <v>386</v>
      </c>
      <c r="Z51" s="1"/>
    </row>
    <row r="52" ht="24">
      <c r="A52" s="13" t="s">
        <v>25</v>
      </c>
      <c r="B52" s="13" t="s">
        <v>41</v>
      </c>
      <c r="C52" s="14">
        <v>1096</v>
      </c>
      <c r="D52" s="17">
        <v>3449913254</v>
      </c>
      <c r="E52" s="41" t="s">
        <v>85</v>
      </c>
      <c r="F52" s="16" t="s">
        <v>28</v>
      </c>
      <c r="G52" s="26">
        <v>3</v>
      </c>
      <c r="H52" s="50">
        <v>833.85000000000002</v>
      </c>
      <c r="I52" s="42">
        <v>2246.6999999999998</v>
      </c>
      <c r="J52" s="43">
        <v>2246.6999999999998</v>
      </c>
      <c r="K52" s="29" t="b">
        <f t="shared" si="2"/>
        <v>1</v>
      </c>
      <c r="L52" s="44">
        <v>1540.2749999999999</v>
      </c>
      <c r="M52" s="31">
        <f t="shared" si="6"/>
        <v>1540.2749999999999</v>
      </c>
      <c r="N52" s="51">
        <v>833.85000000000002</v>
      </c>
      <c r="O52" s="16" t="b">
        <f t="shared" ref="O52:O53" si="9">N52=H52</f>
        <v>1</v>
      </c>
      <c r="P52" s="34"/>
      <c r="Q52" s="61"/>
      <c r="R52" s="34"/>
      <c r="S52" s="61"/>
      <c r="T52" s="46">
        <v>0.45000000000000001</v>
      </c>
      <c r="U52" s="46" t="s">
        <v>56</v>
      </c>
      <c r="V52" s="34">
        <v>90</v>
      </c>
      <c r="W52" s="1"/>
      <c r="X52" s="39">
        <f t="shared" si="4"/>
        <v>706.42499999999995</v>
      </c>
      <c r="Y52" s="40">
        <f t="shared" si="5"/>
        <v>1540.2749999999999</v>
      </c>
      <c r="Z52" s="1"/>
    </row>
    <row r="53" ht="24">
      <c r="A53" s="13" t="s">
        <v>25</v>
      </c>
      <c r="B53" s="13" t="s">
        <v>41</v>
      </c>
      <c r="C53" s="14">
        <v>6096</v>
      </c>
      <c r="D53" s="17">
        <v>4372120031</v>
      </c>
      <c r="E53" s="41" t="s">
        <v>86</v>
      </c>
      <c r="F53" s="16" t="s">
        <v>28</v>
      </c>
      <c r="G53" s="26">
        <v>57</v>
      </c>
      <c r="H53" s="50">
        <v>306.80000000000001</v>
      </c>
      <c r="I53" s="42">
        <v>381.67000000000002</v>
      </c>
      <c r="J53" s="43">
        <v>381.67000000000002</v>
      </c>
      <c r="K53" s="29" t="b">
        <f t="shared" si="2"/>
        <v>1</v>
      </c>
      <c r="L53" s="44">
        <v>344.23500000000001</v>
      </c>
      <c r="M53" s="31">
        <f t="shared" si="6"/>
        <v>344.23500000000001</v>
      </c>
      <c r="N53" s="51">
        <v>306.80000000000001</v>
      </c>
      <c r="O53" s="16" t="b">
        <f t="shared" si="9"/>
        <v>1</v>
      </c>
      <c r="P53" s="34"/>
      <c r="Q53" s="61"/>
      <c r="R53" s="61"/>
      <c r="S53" s="61"/>
      <c r="T53" s="62"/>
      <c r="U53" s="46" t="s">
        <v>36</v>
      </c>
      <c r="V53" s="61"/>
      <c r="W53" s="1"/>
    </row>
    <row r="54" ht="24">
      <c r="A54" s="13" t="s">
        <v>25</v>
      </c>
      <c r="B54" s="13" t="s">
        <v>31</v>
      </c>
      <c r="C54" s="14">
        <v>1096</v>
      </c>
      <c r="D54" s="17">
        <v>3645730014</v>
      </c>
      <c r="E54" s="49" t="s">
        <v>87</v>
      </c>
      <c r="F54" s="16" t="s">
        <v>28</v>
      </c>
      <c r="G54" s="26">
        <v>4</v>
      </c>
      <c r="H54" s="50">
        <v>760</v>
      </c>
      <c r="I54" s="42">
        <v>916.66666666666697</v>
      </c>
      <c r="J54" s="43">
        <v>916.66666666666697</v>
      </c>
      <c r="K54" s="29" t="b">
        <f t="shared" si="2"/>
        <v>1</v>
      </c>
      <c r="L54" s="44">
        <v>760</v>
      </c>
      <c r="M54" s="31" t="b">
        <v>1</v>
      </c>
      <c r="N54" s="51">
        <v>608</v>
      </c>
      <c r="O54" s="52">
        <f>H54-(H54*20%)</f>
        <v>608</v>
      </c>
      <c r="P54" s="34"/>
      <c r="Q54" s="61"/>
      <c r="R54" s="34"/>
      <c r="S54" s="61"/>
      <c r="T54" s="62">
        <v>1.3</v>
      </c>
      <c r="U54" s="62" t="s">
        <v>88</v>
      </c>
      <c r="V54" s="65">
        <v>15</v>
      </c>
      <c r="W54" s="1"/>
    </row>
    <row r="55" ht="12.800000000000001">
      <c r="A55" s="13" t="s">
        <v>25</v>
      </c>
      <c r="B55" s="13" t="s">
        <v>41</v>
      </c>
      <c r="C55" s="14">
        <v>1096</v>
      </c>
      <c r="D55" s="17">
        <v>2463540003</v>
      </c>
      <c r="E55" s="41" t="s">
        <v>89</v>
      </c>
      <c r="F55" s="16" t="s">
        <v>90</v>
      </c>
      <c r="G55" s="60">
        <v>2</v>
      </c>
      <c r="H55" s="50">
        <v>240</v>
      </c>
      <c r="I55" s="42">
        <v>535.00999999999999</v>
      </c>
      <c r="J55" s="43">
        <v>535.00999999999999</v>
      </c>
      <c r="K55" s="29" t="b">
        <f t="shared" si="2"/>
        <v>1</v>
      </c>
      <c r="L55" s="44">
        <v>387.505</v>
      </c>
      <c r="M55" s="31">
        <f t="shared" si="6"/>
        <v>387.505</v>
      </c>
      <c r="N55" s="51">
        <v>240</v>
      </c>
      <c r="O55" s="16" t="b">
        <f>N55=H55</f>
        <v>1</v>
      </c>
      <c r="P55" s="34"/>
      <c r="Q55" s="61"/>
      <c r="R55" s="61"/>
      <c r="S55" s="61"/>
      <c r="T55" s="62"/>
      <c r="U55" s="46" t="s">
        <v>36</v>
      </c>
      <c r="V55" s="61"/>
      <c r="W55" s="1"/>
      <c r="X55" s="39">
        <f t="shared" si="4"/>
        <v>147.505</v>
      </c>
      <c r="Y55" s="40">
        <f t="shared" si="5"/>
        <v>387.505</v>
      </c>
      <c r="Z55" s="1"/>
    </row>
    <row r="56" ht="12.800000000000001" hidden="1">
      <c r="A56" s="13" t="s">
        <v>25</v>
      </c>
      <c r="B56" s="13" t="s">
        <v>31</v>
      </c>
      <c r="C56" s="14">
        <v>6096</v>
      </c>
      <c r="D56" s="17">
        <v>4541003957</v>
      </c>
      <c r="E56" s="15" t="s">
        <v>91</v>
      </c>
      <c r="F56" s="16" t="s">
        <v>28</v>
      </c>
      <c r="G56" s="17">
        <v>1</v>
      </c>
      <c r="H56" s="53">
        <v>5000</v>
      </c>
      <c r="I56" s="35">
        <v>5000</v>
      </c>
      <c r="J56" s="36">
        <v>5000</v>
      </c>
      <c r="K56" s="15"/>
      <c r="L56" s="47" t="s">
        <v>34</v>
      </c>
      <c r="M56" s="15"/>
      <c r="N56" s="54" t="s">
        <v>40</v>
      </c>
      <c r="O56" s="16"/>
      <c r="P56" s="48" t="s">
        <v>40</v>
      </c>
      <c r="Q56" s="61"/>
      <c r="R56" s="1"/>
      <c r="S56" s="1"/>
      <c r="T56" s="1"/>
      <c r="U56" s="1"/>
      <c r="V56" s="1"/>
      <c r="W56" s="1"/>
      <c r="X56" s="39">
        <f t="shared" si="4"/>
        <v>0</v>
      </c>
      <c r="Y56" s="40">
        <f t="shared" si="5"/>
        <v>5000</v>
      </c>
      <c r="Z56" s="1"/>
    </row>
    <row r="57" ht="12.800000000000001">
      <c r="A57" s="13" t="s">
        <v>25</v>
      </c>
      <c r="B57" s="13" t="s">
        <v>26</v>
      </c>
      <c r="C57" s="14">
        <v>9096</v>
      </c>
      <c r="D57" s="17">
        <v>3449912921</v>
      </c>
      <c r="E57" s="41" t="s">
        <v>92</v>
      </c>
      <c r="F57" s="16" t="s">
        <v>28</v>
      </c>
      <c r="G57" s="26">
        <v>8</v>
      </c>
      <c r="H57" s="50">
        <v>321.80000000000001</v>
      </c>
      <c r="I57" s="42">
        <v>337.74000000000001</v>
      </c>
      <c r="J57" s="43">
        <v>337.74000000000001</v>
      </c>
      <c r="K57" s="29" t="b">
        <f t="shared" si="2"/>
        <v>1</v>
      </c>
      <c r="L57" s="44">
        <v>329.76999999999998</v>
      </c>
      <c r="M57" s="31">
        <f t="shared" si="6"/>
        <v>329.76999999999998</v>
      </c>
      <c r="N57" s="51">
        <v>321.80000000000001</v>
      </c>
      <c r="O57" s="16" t="b">
        <f>N57=H57</f>
        <v>1</v>
      </c>
      <c r="P57" s="34"/>
      <c r="Q57" s="61"/>
      <c r="R57" s="34"/>
      <c r="S57" s="61"/>
      <c r="T57" s="62">
        <v>0.37</v>
      </c>
      <c r="U57" s="46" t="s">
        <v>45</v>
      </c>
      <c r="V57" s="34">
        <v>8</v>
      </c>
      <c r="W57" s="1"/>
      <c r="X57" s="39">
        <f t="shared" si="4"/>
        <v>7.9699999999999989</v>
      </c>
      <c r="Y57" s="40">
        <f t="shared" si="5"/>
        <v>329.76999999999998</v>
      </c>
      <c r="Z57" s="1"/>
    </row>
    <row r="58" ht="12.800000000000001" hidden="1">
      <c r="A58" s="13" t="s">
        <v>25</v>
      </c>
      <c r="B58" s="13" t="s">
        <v>41</v>
      </c>
      <c r="C58" s="14">
        <v>1096</v>
      </c>
      <c r="D58" s="17">
        <v>3599000740</v>
      </c>
      <c r="E58" s="15" t="s">
        <v>93</v>
      </c>
      <c r="F58" s="16" t="s">
        <v>28</v>
      </c>
      <c r="G58" s="17">
        <v>1</v>
      </c>
      <c r="H58" s="53">
        <v>2857</v>
      </c>
      <c r="I58" s="35">
        <v>5195.7916666666697</v>
      </c>
      <c r="J58" s="36">
        <v>5195.7916666666697</v>
      </c>
      <c r="K58" s="15"/>
      <c r="L58" s="47" t="s">
        <v>34</v>
      </c>
      <c r="M58" s="15"/>
      <c r="N58" s="54" t="s">
        <v>40</v>
      </c>
      <c r="O58" s="16"/>
      <c r="P58" s="48" t="s">
        <v>40</v>
      </c>
      <c r="Q58" s="61"/>
      <c r="R58" s="1"/>
      <c r="S58" s="1"/>
      <c r="T58" s="1"/>
      <c r="U58" s="1"/>
      <c r="V58" s="1"/>
      <c r="W58" s="1"/>
      <c r="X58" s="39">
        <f t="shared" si="4"/>
        <v>1169.3958333333348</v>
      </c>
      <c r="Y58" s="40">
        <f t="shared" si="5"/>
        <v>4026.3958333333348</v>
      </c>
      <c r="Z58" s="1"/>
    </row>
    <row r="59" ht="12.800000000000001" hidden="1">
      <c r="A59" s="13" t="s">
        <v>25</v>
      </c>
      <c r="B59" s="13" t="s">
        <v>26</v>
      </c>
      <c r="C59" s="14">
        <v>1296</v>
      </c>
      <c r="D59" s="17">
        <v>3439000137</v>
      </c>
      <c r="E59" s="15" t="s">
        <v>94</v>
      </c>
      <c r="F59" s="16" t="s">
        <v>28</v>
      </c>
      <c r="G59" s="17">
        <v>3</v>
      </c>
      <c r="H59" s="53">
        <v>26255.540000000001</v>
      </c>
      <c r="I59" s="35">
        <v>28823</v>
      </c>
      <c r="J59" s="36">
        <v>28823</v>
      </c>
      <c r="K59" s="15"/>
      <c r="L59" s="47" t="s">
        <v>34</v>
      </c>
      <c r="M59" s="15"/>
      <c r="N59" s="54" t="s">
        <v>40</v>
      </c>
      <c r="O59" s="16"/>
      <c r="P59" s="48" t="s">
        <v>40</v>
      </c>
      <c r="Q59" s="61"/>
      <c r="R59" s="1"/>
      <c r="S59" s="1"/>
      <c r="T59" s="1"/>
      <c r="U59" s="1"/>
      <c r="V59" s="1"/>
      <c r="W59" s="1"/>
    </row>
    <row r="60" ht="12.800000000000001" hidden="1">
      <c r="A60" s="13" t="s">
        <v>25</v>
      </c>
      <c r="B60" s="13" t="s">
        <v>26</v>
      </c>
      <c r="C60" s="14">
        <v>1296</v>
      </c>
      <c r="D60" s="17">
        <v>3418001098</v>
      </c>
      <c r="E60" s="15" t="s">
        <v>95</v>
      </c>
      <c r="F60" s="16" t="s">
        <v>28</v>
      </c>
      <c r="G60" s="17">
        <v>3</v>
      </c>
      <c r="H60" s="53">
        <v>12460.5</v>
      </c>
      <c r="I60" s="35">
        <v>28823</v>
      </c>
      <c r="J60" s="36">
        <v>28823</v>
      </c>
      <c r="K60" s="15"/>
      <c r="L60" s="47" t="s">
        <v>34</v>
      </c>
      <c r="M60" s="15"/>
      <c r="N60" s="54" t="s">
        <v>40</v>
      </c>
      <c r="O60" s="16"/>
      <c r="P60" s="48" t="s">
        <v>40</v>
      </c>
      <c r="Q60" s="61"/>
      <c r="R60" s="1"/>
      <c r="S60" s="1"/>
      <c r="T60" s="1"/>
      <c r="U60" s="1"/>
      <c r="V60" s="1"/>
      <c r="W60" s="1"/>
      <c r="X60" s="39">
        <f t="shared" si="4"/>
        <v>8181.25</v>
      </c>
      <c r="Y60" s="40">
        <f t="shared" si="5"/>
        <v>20641.75</v>
      </c>
      <c r="Z60" s="1"/>
    </row>
    <row r="61" ht="12.800000000000001">
      <c r="A61" s="13" t="s">
        <v>25</v>
      </c>
      <c r="B61" s="13" t="s">
        <v>41</v>
      </c>
      <c r="C61" s="14">
        <v>1096</v>
      </c>
      <c r="D61" s="17">
        <v>5264710194</v>
      </c>
      <c r="E61" s="41" t="s">
        <v>96</v>
      </c>
      <c r="F61" s="16" t="s">
        <v>28</v>
      </c>
      <c r="G61" s="26">
        <v>126</v>
      </c>
      <c r="H61" s="50">
        <v>630.90999999999997</v>
      </c>
      <c r="I61" s="42">
        <v>1807.2833333333299</v>
      </c>
      <c r="J61" s="43">
        <v>1807.2833333333299</v>
      </c>
      <c r="K61" s="29" t="b">
        <f t="shared" si="2"/>
        <v>1</v>
      </c>
      <c r="L61" s="44">
        <v>1219.096666666665</v>
      </c>
      <c r="M61" s="31">
        <f t="shared" si="6"/>
        <v>1219.096666666665</v>
      </c>
      <c r="N61" s="51">
        <v>630.90999999999997</v>
      </c>
      <c r="O61" s="16" t="b">
        <f t="shared" ref="O61:O64" si="10">N61=H61</f>
        <v>1</v>
      </c>
      <c r="P61" s="34"/>
      <c r="Q61" s="61"/>
      <c r="R61" s="34"/>
      <c r="S61" s="61"/>
      <c r="T61" s="62">
        <v>7.7999999999999998</v>
      </c>
      <c r="U61" s="46" t="s">
        <v>45</v>
      </c>
      <c r="V61" s="34">
        <v>8</v>
      </c>
      <c r="W61" s="1"/>
    </row>
    <row r="62" ht="24">
      <c r="A62" s="13" t="s">
        <v>25</v>
      </c>
      <c r="B62" s="13" t="s">
        <v>41</v>
      </c>
      <c r="C62" s="14">
        <v>1096</v>
      </c>
      <c r="D62" s="17">
        <v>5264710175</v>
      </c>
      <c r="E62" s="41" t="s">
        <v>97</v>
      </c>
      <c r="F62" s="16" t="s">
        <v>28</v>
      </c>
      <c r="G62" s="26">
        <v>154</v>
      </c>
      <c r="H62" s="50">
        <v>235.53999999999999</v>
      </c>
      <c r="I62" s="42">
        <v>633.83000000000004</v>
      </c>
      <c r="J62" s="43">
        <v>633.83000000000004</v>
      </c>
      <c r="K62" s="29" t="b">
        <f t="shared" si="2"/>
        <v>1</v>
      </c>
      <c r="L62" s="44">
        <v>434.685</v>
      </c>
      <c r="M62" s="31">
        <f t="shared" si="6"/>
        <v>434.685</v>
      </c>
      <c r="N62" s="51">
        <v>235.53999999999999</v>
      </c>
      <c r="O62" s="16" t="b">
        <f t="shared" si="10"/>
        <v>1</v>
      </c>
      <c r="P62" s="34"/>
      <c r="Q62" s="61"/>
      <c r="R62" s="34"/>
      <c r="S62" s="61"/>
      <c r="T62" s="62">
        <v>2.6000000000000001</v>
      </c>
      <c r="U62" s="46" t="s">
        <v>45</v>
      </c>
      <c r="V62" s="34">
        <v>8</v>
      </c>
      <c r="W62" s="1"/>
    </row>
    <row r="63" ht="24">
      <c r="A63" s="13" t="s">
        <v>25</v>
      </c>
      <c r="B63" s="13" t="s">
        <v>41</v>
      </c>
      <c r="C63" s="14">
        <v>6096</v>
      </c>
      <c r="D63" s="17">
        <v>5264710175</v>
      </c>
      <c r="E63" s="41" t="s">
        <v>97</v>
      </c>
      <c r="F63" s="16" t="s">
        <v>28</v>
      </c>
      <c r="G63" s="26">
        <v>9</v>
      </c>
      <c r="H63" s="50">
        <v>235.53999999999999</v>
      </c>
      <c r="I63" s="42">
        <v>633.83000000000004</v>
      </c>
      <c r="J63" s="43">
        <v>633.83000000000004</v>
      </c>
      <c r="K63" s="29" t="b">
        <f t="shared" si="2"/>
        <v>1</v>
      </c>
      <c r="L63" s="44">
        <v>434.685</v>
      </c>
      <c r="M63" s="31">
        <f t="shared" si="6"/>
        <v>434.685</v>
      </c>
      <c r="N63" s="51">
        <v>235.53999999999999</v>
      </c>
      <c r="O63" s="16" t="b">
        <f t="shared" si="10"/>
        <v>1</v>
      </c>
      <c r="P63" s="34"/>
      <c r="Q63" s="61"/>
      <c r="R63" s="34"/>
      <c r="S63" s="61"/>
      <c r="T63" s="62">
        <v>2.6000000000000001</v>
      </c>
      <c r="U63" s="46" t="s">
        <v>45</v>
      </c>
      <c r="V63" s="34">
        <v>8</v>
      </c>
      <c r="W63" s="1"/>
    </row>
    <row r="64" ht="24">
      <c r="A64" s="13" t="s">
        <v>25</v>
      </c>
      <c r="B64" s="13" t="s">
        <v>41</v>
      </c>
      <c r="C64" s="14">
        <v>1096</v>
      </c>
      <c r="D64" s="17">
        <v>2316320002</v>
      </c>
      <c r="E64" s="41" t="s">
        <v>98</v>
      </c>
      <c r="F64" s="16" t="s">
        <v>28</v>
      </c>
      <c r="G64" s="26">
        <v>66</v>
      </c>
      <c r="H64" s="50">
        <v>34</v>
      </c>
      <c r="I64" s="42">
        <v>57.990000000000002</v>
      </c>
      <c r="J64" s="43">
        <v>57.990000000000002</v>
      </c>
      <c r="K64" s="29" t="b">
        <f t="shared" si="2"/>
        <v>1</v>
      </c>
      <c r="L64" s="44">
        <v>45.995000000000005</v>
      </c>
      <c r="M64" s="31">
        <f t="shared" si="6"/>
        <v>45.995000000000005</v>
      </c>
      <c r="N64" s="51">
        <v>34</v>
      </c>
      <c r="O64" s="16" t="b">
        <f t="shared" si="10"/>
        <v>1</v>
      </c>
      <c r="P64" s="34"/>
      <c r="Q64" s="61"/>
      <c r="R64" s="61"/>
      <c r="S64" s="61"/>
      <c r="T64" s="62"/>
      <c r="U64" s="46" t="s">
        <v>36</v>
      </c>
      <c r="V64" s="61"/>
      <c r="W64" s="1"/>
      <c r="X64" s="39">
        <f t="shared" si="4"/>
        <v>11.995000000000001</v>
      </c>
      <c r="Y64" s="40">
        <f t="shared" si="5"/>
        <v>45.995000000000005</v>
      </c>
      <c r="Z64" s="1"/>
    </row>
    <row r="65" ht="23.850000000000001" hidden="1">
      <c r="A65" s="13" t="s">
        <v>25</v>
      </c>
      <c r="B65" s="13" t="s">
        <v>31</v>
      </c>
      <c r="C65" s="14">
        <v>4096</v>
      </c>
      <c r="D65" s="17">
        <v>5813210015</v>
      </c>
      <c r="E65" s="15" t="s">
        <v>99</v>
      </c>
      <c r="F65" s="16" t="s">
        <v>28</v>
      </c>
      <c r="G65" s="17">
        <v>8</v>
      </c>
      <c r="H65" s="53">
        <v>2722.1900000000001</v>
      </c>
      <c r="I65" s="35">
        <v>2722.1916666666698</v>
      </c>
      <c r="J65" s="36">
        <v>2722.1916666666698</v>
      </c>
      <c r="K65" s="15"/>
      <c r="L65" s="47" t="s">
        <v>34</v>
      </c>
      <c r="M65" s="15"/>
      <c r="N65" s="54" t="s">
        <v>40</v>
      </c>
      <c r="O65" s="16"/>
      <c r="P65" s="48" t="s">
        <v>40</v>
      </c>
      <c r="Q65" s="61"/>
      <c r="R65" s="1"/>
      <c r="S65" s="1"/>
      <c r="T65" s="1"/>
      <c r="U65" s="1"/>
      <c r="V65" s="1"/>
      <c r="W65" s="1"/>
      <c r="X65" s="39">
        <f t="shared" si="4"/>
        <v>8.3333333486734773e-004</v>
      </c>
      <c r="Y65" s="40">
        <f t="shared" si="5"/>
        <v>2722.1908333333349</v>
      </c>
      <c r="Z65" s="1"/>
    </row>
    <row r="66" ht="12.800000000000001">
      <c r="A66" s="13" t="s">
        <v>25</v>
      </c>
      <c r="B66" s="13" t="s">
        <v>41</v>
      </c>
      <c r="C66" s="14">
        <v>4096</v>
      </c>
      <c r="D66" s="17">
        <v>2291940006</v>
      </c>
      <c r="E66" s="49" t="s">
        <v>100</v>
      </c>
      <c r="F66" s="16" t="s">
        <v>28</v>
      </c>
      <c r="G66" s="26">
        <v>500</v>
      </c>
      <c r="H66" s="50">
        <v>3.3700000000000001</v>
      </c>
      <c r="I66" s="42">
        <v>7.2999999999999998</v>
      </c>
      <c r="J66" s="43">
        <v>7.2999999999999998</v>
      </c>
      <c r="K66" s="29" t="b">
        <f t="shared" si="2"/>
        <v>1</v>
      </c>
      <c r="L66" s="44">
        <v>3.3700000000000001</v>
      </c>
      <c r="M66" s="31" t="b">
        <v>1</v>
      </c>
      <c r="N66" s="51">
        <v>2.7000000000000002</v>
      </c>
      <c r="O66" s="52">
        <f t="shared" ref="O66:O69" si="11">H66-(H66*20%)</f>
        <v>2.6960000000000002</v>
      </c>
      <c r="P66" s="34"/>
      <c r="Q66" s="61"/>
      <c r="R66" s="61"/>
      <c r="S66" s="61"/>
      <c r="T66" s="62"/>
      <c r="U66" s="46" t="s">
        <v>36</v>
      </c>
      <c r="V66" s="61"/>
      <c r="W66" s="1"/>
      <c r="X66" s="39">
        <f t="shared" si="4"/>
        <v>1.9649999999999999</v>
      </c>
      <c r="Y66" s="40">
        <f t="shared" si="5"/>
        <v>5.335</v>
      </c>
      <c r="Z66" s="1"/>
    </row>
    <row r="67" ht="12.800000000000001">
      <c r="A67" s="13" t="s">
        <v>25</v>
      </c>
      <c r="B67" s="13" t="s">
        <v>41</v>
      </c>
      <c r="C67" s="14">
        <v>1096</v>
      </c>
      <c r="D67" s="17">
        <v>3449911167</v>
      </c>
      <c r="E67" s="49" t="s">
        <v>101</v>
      </c>
      <c r="F67" s="16" t="s">
        <v>28</v>
      </c>
      <c r="G67" s="26">
        <v>24</v>
      </c>
      <c r="H67" s="50">
        <v>68.010000000000005</v>
      </c>
      <c r="I67" s="42">
        <v>134.21000000000001</v>
      </c>
      <c r="J67" s="43">
        <v>134.21000000000001</v>
      </c>
      <c r="K67" s="29" t="b">
        <f t="shared" si="2"/>
        <v>1</v>
      </c>
      <c r="L67" s="44">
        <v>68.010000000000005</v>
      </c>
      <c r="M67" s="31" t="b">
        <v>1</v>
      </c>
      <c r="N67" s="51">
        <v>54.409999999999997</v>
      </c>
      <c r="O67" s="52">
        <f t="shared" si="11"/>
        <v>54.408000000000001</v>
      </c>
      <c r="P67" s="34"/>
      <c r="Q67" s="61"/>
      <c r="R67" s="34"/>
      <c r="S67" s="61"/>
      <c r="T67" s="62">
        <v>0.67000000000000004</v>
      </c>
      <c r="U67" s="46" t="s">
        <v>45</v>
      </c>
      <c r="V67" s="34">
        <v>8</v>
      </c>
      <c r="W67" s="1"/>
      <c r="X67" s="1"/>
      <c r="Y67" s="1"/>
      <c r="Z67" s="1"/>
    </row>
    <row r="68" ht="12.800000000000001">
      <c r="A68" s="13" t="s">
        <v>25</v>
      </c>
      <c r="B68" s="13" t="s">
        <v>41</v>
      </c>
      <c r="C68" s="14">
        <v>3096</v>
      </c>
      <c r="D68" s="17">
        <v>3449911167</v>
      </c>
      <c r="E68" s="49" t="s">
        <v>101</v>
      </c>
      <c r="F68" s="16" t="s">
        <v>28</v>
      </c>
      <c r="G68" s="26">
        <v>8</v>
      </c>
      <c r="H68" s="50">
        <v>68.010000000000005</v>
      </c>
      <c r="I68" s="42">
        <v>134.21000000000001</v>
      </c>
      <c r="J68" s="43">
        <v>134.21000000000001</v>
      </c>
      <c r="K68" s="29" t="b">
        <f t="shared" si="2"/>
        <v>1</v>
      </c>
      <c r="L68" s="44">
        <v>68.010000000000005</v>
      </c>
      <c r="M68" s="31" t="b">
        <v>1</v>
      </c>
      <c r="N68" s="51">
        <v>54.409999999999997</v>
      </c>
      <c r="O68" s="52">
        <f t="shared" si="11"/>
        <v>54.408000000000001</v>
      </c>
      <c r="P68" s="34"/>
      <c r="Q68" s="61"/>
      <c r="R68" s="34"/>
      <c r="S68" s="61"/>
      <c r="T68" s="62">
        <v>0.67000000000000004</v>
      </c>
      <c r="U68" s="46" t="s">
        <v>45</v>
      </c>
      <c r="V68" s="34">
        <v>8</v>
      </c>
      <c r="W68" s="1"/>
    </row>
    <row r="69" ht="12.800000000000001">
      <c r="A69" s="13" t="s">
        <v>25</v>
      </c>
      <c r="B69" s="13" t="s">
        <v>41</v>
      </c>
      <c r="C69" s="14">
        <v>6096</v>
      </c>
      <c r="D69" s="17">
        <v>3449911167</v>
      </c>
      <c r="E69" s="49" t="s">
        <v>101</v>
      </c>
      <c r="F69" s="16" t="s">
        <v>28</v>
      </c>
      <c r="G69" s="26">
        <v>12</v>
      </c>
      <c r="H69" s="50">
        <v>68.010000000000005</v>
      </c>
      <c r="I69" s="42">
        <v>134.21000000000001</v>
      </c>
      <c r="J69" s="43">
        <v>134.21000000000001</v>
      </c>
      <c r="K69" s="29" t="b">
        <f t="shared" si="2"/>
        <v>1</v>
      </c>
      <c r="L69" s="44">
        <v>68.010000000000005</v>
      </c>
      <c r="M69" s="31" t="b">
        <v>1</v>
      </c>
      <c r="N69" s="51">
        <v>54.409999999999997</v>
      </c>
      <c r="O69" s="52">
        <f t="shared" si="11"/>
        <v>54.408000000000001</v>
      </c>
      <c r="P69" s="34"/>
      <c r="Q69" s="61"/>
      <c r="R69" s="34"/>
      <c r="S69" s="61"/>
      <c r="T69" s="62">
        <v>0.67000000000000004</v>
      </c>
      <c r="U69" s="46" t="s">
        <v>45</v>
      </c>
      <c r="V69" s="34">
        <v>8</v>
      </c>
      <c r="W69" s="1"/>
      <c r="X69" s="39">
        <f t="shared" si="4"/>
        <v>33.100000000000001</v>
      </c>
      <c r="Y69" s="40">
        <f t="shared" si="5"/>
        <v>101.11000000000001</v>
      </c>
      <c r="Z69" s="1"/>
    </row>
    <row r="70" ht="12.800000000000001">
      <c r="A70" s="13" t="s">
        <v>25</v>
      </c>
      <c r="B70" s="13" t="s">
        <v>25</v>
      </c>
      <c r="C70" s="14">
        <v>9296</v>
      </c>
      <c r="D70" s="17">
        <v>3427000035</v>
      </c>
      <c r="E70" s="41" t="s">
        <v>102</v>
      </c>
      <c r="F70" s="16" t="s">
        <v>28</v>
      </c>
      <c r="G70" s="26">
        <v>2</v>
      </c>
      <c r="H70" s="50">
        <v>1178.5899999999999</v>
      </c>
      <c r="I70" s="42">
        <v>2050</v>
      </c>
      <c r="J70" s="43">
        <v>2050</v>
      </c>
      <c r="K70" s="29" t="b">
        <f t="shared" si="2"/>
        <v>1</v>
      </c>
      <c r="L70" s="44">
        <v>1614.2950000000001</v>
      </c>
      <c r="M70" s="31">
        <f t="shared" si="6"/>
        <v>1614.2950000000001</v>
      </c>
      <c r="N70" s="51">
        <v>1178.5899999999999</v>
      </c>
      <c r="O70" s="16" t="b">
        <f>N70=H70</f>
        <v>1</v>
      </c>
      <c r="P70" s="34"/>
      <c r="Q70" s="61"/>
      <c r="R70" s="61"/>
      <c r="S70" s="61"/>
      <c r="T70" s="62"/>
      <c r="U70" s="46" t="s">
        <v>36</v>
      </c>
      <c r="V70" s="61"/>
      <c r="W70" s="1"/>
      <c r="X70" s="39">
        <f t="shared" si="4"/>
        <v>435.70500000000004</v>
      </c>
      <c r="Y70" s="40">
        <f t="shared" si="5"/>
        <v>1614.2950000000001</v>
      </c>
      <c r="Z70" s="1"/>
    </row>
    <row r="71" ht="12.800000000000001">
      <c r="A71" s="13" t="s">
        <v>25</v>
      </c>
      <c r="B71" s="13" t="s">
        <v>41</v>
      </c>
      <c r="C71" s="14">
        <v>1096</v>
      </c>
      <c r="D71" s="17">
        <v>3464890025</v>
      </c>
      <c r="E71" s="49" t="s">
        <v>103</v>
      </c>
      <c r="F71" s="16" t="s">
        <v>28</v>
      </c>
      <c r="G71" s="26">
        <v>2</v>
      </c>
      <c r="H71" s="50">
        <v>515</v>
      </c>
      <c r="I71" s="42">
        <v>277.85000000000002</v>
      </c>
      <c r="J71" s="43">
        <v>277.85000000000002</v>
      </c>
      <c r="K71" s="29" t="b">
        <f t="shared" si="2"/>
        <v>1</v>
      </c>
      <c r="L71" s="66">
        <v>515</v>
      </c>
      <c r="M71" s="31" t="b">
        <v>1</v>
      </c>
      <c r="N71" s="51">
        <v>412</v>
      </c>
      <c r="O71" s="52">
        <f t="shared" ref="O71:O74" si="12">H71-(H71*20%)</f>
        <v>412</v>
      </c>
      <c r="P71" s="34"/>
      <c r="Q71" s="61"/>
      <c r="R71" s="34"/>
      <c r="S71" s="61"/>
      <c r="T71" s="62">
        <v>0.5</v>
      </c>
      <c r="U71" s="46" t="s">
        <v>45</v>
      </c>
      <c r="V71" s="34">
        <v>8</v>
      </c>
      <c r="W71" s="1"/>
      <c r="X71" s="39">
        <f t="shared" si="4"/>
        <v>-118.57499999999999</v>
      </c>
      <c r="Y71" s="40">
        <f t="shared" si="5"/>
        <v>396.42500000000001</v>
      </c>
      <c r="Z71" s="1"/>
    </row>
    <row r="72" ht="12.800000000000001">
      <c r="A72" s="13" t="s">
        <v>25</v>
      </c>
      <c r="B72" s="13" t="s">
        <v>41</v>
      </c>
      <c r="C72" s="14">
        <v>1096</v>
      </c>
      <c r="D72" s="17">
        <v>5264710437</v>
      </c>
      <c r="E72" s="49" t="s">
        <v>104</v>
      </c>
      <c r="F72" s="16" t="s">
        <v>28</v>
      </c>
      <c r="G72" s="26">
        <v>30</v>
      </c>
      <c r="H72" s="50">
        <v>7</v>
      </c>
      <c r="I72" s="42">
        <v>24.808333333333302</v>
      </c>
      <c r="J72" s="43">
        <v>24.808333333333302</v>
      </c>
      <c r="K72" s="29" t="b">
        <f t="shared" si="2"/>
        <v>1</v>
      </c>
      <c r="L72" s="44">
        <v>7</v>
      </c>
      <c r="M72" s="31" t="b">
        <v>1</v>
      </c>
      <c r="N72" s="51">
        <v>5.5999999999999996</v>
      </c>
      <c r="O72" s="52">
        <f t="shared" si="12"/>
        <v>5.5999999999999996</v>
      </c>
      <c r="P72" s="34"/>
      <c r="Q72" s="61"/>
      <c r="R72" s="34"/>
      <c r="S72" s="61"/>
      <c r="T72" s="62">
        <v>0.10000000000000001</v>
      </c>
      <c r="U72" s="46" t="s">
        <v>45</v>
      </c>
      <c r="V72" s="34">
        <v>8</v>
      </c>
      <c r="W72" s="1"/>
      <c r="X72" s="39">
        <f t="shared" si="4"/>
        <v>8.9041666666666508</v>
      </c>
      <c r="Y72" s="40">
        <f t="shared" si="5"/>
        <v>15.904166666666651</v>
      </c>
      <c r="Z72" s="1"/>
    </row>
    <row r="73" ht="12.800000000000001">
      <c r="A73" s="13" t="s">
        <v>25</v>
      </c>
      <c r="B73" s="13" t="s">
        <v>31</v>
      </c>
      <c r="C73" s="14">
        <v>6096</v>
      </c>
      <c r="D73" s="17">
        <v>5264710435</v>
      </c>
      <c r="E73" s="49" t="s">
        <v>105</v>
      </c>
      <c r="F73" s="16" t="s">
        <v>28</v>
      </c>
      <c r="G73" s="26">
        <v>9</v>
      </c>
      <c r="H73" s="50">
        <v>1629.22</v>
      </c>
      <c r="I73" s="42">
        <v>2322.1999999999998</v>
      </c>
      <c r="J73" s="43">
        <v>2322.1999999999998</v>
      </c>
      <c r="K73" s="29" t="b">
        <f t="shared" si="2"/>
        <v>1</v>
      </c>
      <c r="L73" s="44">
        <v>1629.22</v>
      </c>
      <c r="M73" s="31" t="b">
        <v>1</v>
      </c>
      <c r="N73" s="51">
        <v>1303.3800000000001</v>
      </c>
      <c r="O73" s="52">
        <f t="shared" si="12"/>
        <v>1303.376</v>
      </c>
      <c r="P73" s="34"/>
      <c r="Q73" s="61"/>
      <c r="R73" s="34"/>
      <c r="S73" s="61"/>
      <c r="T73" s="62">
        <v>9.2200000000000006</v>
      </c>
      <c r="U73" s="46" t="s">
        <v>45</v>
      </c>
      <c r="V73" s="34">
        <v>8</v>
      </c>
      <c r="W73" s="1"/>
      <c r="X73" s="39">
        <f t="shared" si="4"/>
        <v>346.4899999999999</v>
      </c>
      <c r="Y73" s="40">
        <f t="shared" si="5"/>
        <v>1975.71</v>
      </c>
      <c r="Z73" s="1"/>
    </row>
    <row r="74" ht="24">
      <c r="A74" s="13" t="s">
        <v>25</v>
      </c>
      <c r="B74" s="13" t="s">
        <v>31</v>
      </c>
      <c r="C74" s="14">
        <v>1096</v>
      </c>
      <c r="D74" s="17">
        <v>3449240026</v>
      </c>
      <c r="E74" s="49" t="s">
        <v>106</v>
      </c>
      <c r="F74" s="16" t="s">
        <v>28</v>
      </c>
      <c r="G74" s="26">
        <v>363</v>
      </c>
      <c r="H74" s="50">
        <v>40.060000000000002</v>
      </c>
      <c r="I74" s="42">
        <v>50.390000000000001</v>
      </c>
      <c r="J74" s="43">
        <v>50.390000000000001</v>
      </c>
      <c r="K74" s="29" t="b">
        <f t="shared" si="2"/>
        <v>1</v>
      </c>
      <c r="L74" s="44">
        <v>40.060000000000002</v>
      </c>
      <c r="M74" s="31" t="b">
        <v>1</v>
      </c>
      <c r="N74" s="51">
        <v>32.049999999999997</v>
      </c>
      <c r="O74" s="52">
        <f t="shared" si="12"/>
        <v>32.048000000000002</v>
      </c>
      <c r="P74" s="34"/>
      <c r="Q74" s="61"/>
      <c r="R74" s="34"/>
      <c r="S74" s="61"/>
      <c r="T74" s="62">
        <v>2.9999999999999999e-002</v>
      </c>
      <c r="U74" s="46" t="s">
        <v>107</v>
      </c>
      <c r="V74" s="34">
        <v>380</v>
      </c>
      <c r="W74" s="1"/>
      <c r="X74" s="39">
        <f t="shared" si="4"/>
        <v>5.1649999999999991</v>
      </c>
      <c r="Y74" s="40">
        <f t="shared" si="5"/>
        <v>45.225000000000001</v>
      </c>
      <c r="Z74" s="1"/>
    </row>
    <row r="75" ht="12.800000000000001">
      <c r="A75" s="13" t="s">
        <v>25</v>
      </c>
      <c r="B75" s="13" t="s">
        <v>41</v>
      </c>
      <c r="C75" s="14">
        <v>1096</v>
      </c>
      <c r="D75" s="17">
        <v>3449910271</v>
      </c>
      <c r="E75" s="41" t="s">
        <v>108</v>
      </c>
      <c r="F75" s="16" t="s">
        <v>28</v>
      </c>
      <c r="G75" s="26">
        <v>684</v>
      </c>
      <c r="H75" s="50">
        <v>176.41999999999999</v>
      </c>
      <c r="I75" s="42">
        <v>376.06</v>
      </c>
      <c r="J75" s="43">
        <v>376.06</v>
      </c>
      <c r="K75" s="29" t="b">
        <f t="shared" ref="K75:K76" si="13">J75=I75</f>
        <v>1</v>
      </c>
      <c r="L75" s="44">
        <v>276.24000000000001</v>
      </c>
      <c r="M75" s="31">
        <f t="shared" si="6"/>
        <v>276.24000000000001</v>
      </c>
      <c r="N75" s="51">
        <v>176.41999999999999</v>
      </c>
      <c r="O75" s="16" t="b">
        <f t="shared" ref="O75:O78" si="14">N75=H75</f>
        <v>1</v>
      </c>
      <c r="P75" s="34"/>
      <c r="Q75" s="61"/>
      <c r="R75" s="34"/>
      <c r="S75" s="61"/>
      <c r="T75" s="62">
        <v>1</v>
      </c>
      <c r="U75" s="46" t="s">
        <v>45</v>
      </c>
      <c r="V75" s="34">
        <v>8</v>
      </c>
      <c r="W75" s="1"/>
      <c r="X75" s="39">
        <f t="shared" ref="X75:X79" si="15">(I75-H75)/2</f>
        <v>99.820000000000007</v>
      </c>
      <c r="Y75" s="40">
        <f t="shared" ref="Y75:Y79" si="16">J75-X75</f>
        <v>276.24000000000001</v>
      </c>
      <c r="Z75" s="1"/>
    </row>
    <row r="76" ht="24">
      <c r="A76" s="13" t="s">
        <v>25</v>
      </c>
      <c r="B76" s="13" t="s">
        <v>41</v>
      </c>
      <c r="C76" s="14">
        <v>4096</v>
      </c>
      <c r="D76" s="17">
        <v>3433430050</v>
      </c>
      <c r="E76" s="41" t="s">
        <v>109</v>
      </c>
      <c r="F76" s="16" t="s">
        <v>28</v>
      </c>
      <c r="G76" s="26">
        <v>2</v>
      </c>
      <c r="H76" s="50">
        <v>2637.4200000000001</v>
      </c>
      <c r="I76" s="42">
        <v>2820</v>
      </c>
      <c r="J76" s="43">
        <v>2820</v>
      </c>
      <c r="K76" s="29" t="b">
        <f t="shared" si="13"/>
        <v>1</v>
      </c>
      <c r="L76" s="44">
        <v>2728.71</v>
      </c>
      <c r="M76" s="31">
        <f t="shared" si="6"/>
        <v>2728.71</v>
      </c>
      <c r="N76" s="51">
        <v>2637.4200000000001</v>
      </c>
      <c r="O76" s="16" t="b">
        <f t="shared" si="14"/>
        <v>1</v>
      </c>
      <c r="P76" s="34"/>
      <c r="Q76" s="61"/>
      <c r="R76" s="61"/>
      <c r="S76" s="61"/>
      <c r="T76" s="62"/>
      <c r="U76" s="46" t="s">
        <v>36</v>
      </c>
      <c r="V76" s="61"/>
      <c r="W76" s="1"/>
      <c r="X76" s="39">
        <f t="shared" si="15"/>
        <v>91.289999999999964</v>
      </c>
      <c r="Y76" s="40">
        <f t="shared" si="16"/>
        <v>2728.71</v>
      </c>
      <c r="Z76" s="1"/>
    </row>
    <row r="77" ht="24">
      <c r="A77" s="13" t="s">
        <v>25</v>
      </c>
      <c r="B77" s="13" t="s">
        <v>31</v>
      </c>
      <c r="C77" s="14">
        <v>8096</v>
      </c>
      <c r="D77" s="17">
        <v>3449950683</v>
      </c>
      <c r="E77" s="41" t="s">
        <v>110</v>
      </c>
      <c r="F77" s="16" t="s">
        <v>28</v>
      </c>
      <c r="G77" s="26">
        <v>21</v>
      </c>
      <c r="H77" s="50">
        <v>382.31999999999999</v>
      </c>
      <c r="I77" s="42">
        <v>172.5</v>
      </c>
      <c r="J77" s="43">
        <v>172.5</v>
      </c>
      <c r="K77" s="67">
        <v>382.31999999999999</v>
      </c>
      <c r="L77" s="44">
        <v>277.40999999999997</v>
      </c>
      <c r="M77" s="31">
        <f>H77-(H77-I77)*50%</f>
        <v>277.40999999999997</v>
      </c>
      <c r="N77" s="51">
        <v>172.5</v>
      </c>
      <c r="O77" s="52" t="b">
        <v>1</v>
      </c>
      <c r="P77" s="34"/>
      <c r="Q77" s="16"/>
      <c r="R77" s="34"/>
      <c r="S77" s="16"/>
      <c r="T77" s="62">
        <v>0.34999999999999998</v>
      </c>
      <c r="U77" s="46" t="s">
        <v>45</v>
      </c>
      <c r="V77" s="34">
        <v>8</v>
      </c>
      <c r="W77" s="1"/>
      <c r="X77" s="39">
        <f t="shared" si="15"/>
        <v>-104.91</v>
      </c>
      <c r="Y77" s="40">
        <f t="shared" si="16"/>
        <v>277.40999999999997</v>
      </c>
      <c r="Z77" s="1"/>
    </row>
    <row r="78" ht="12.800000000000001">
      <c r="A78" s="13" t="s">
        <v>25</v>
      </c>
      <c r="B78" s="13" t="s">
        <v>25</v>
      </c>
      <c r="C78" s="14">
        <v>9296</v>
      </c>
      <c r="D78" s="17">
        <v>3449240018</v>
      </c>
      <c r="E78" s="41" t="s">
        <v>76</v>
      </c>
      <c r="F78" s="16" t="s">
        <v>28</v>
      </c>
      <c r="G78" s="26">
        <v>37</v>
      </c>
      <c r="H78" s="50">
        <v>165.22</v>
      </c>
      <c r="I78" s="42">
        <v>165.21666666666701</v>
      </c>
      <c r="J78" s="43">
        <v>165.22</v>
      </c>
      <c r="K78" s="29" t="b">
        <v>1</v>
      </c>
      <c r="L78" s="44">
        <v>165.2183333333335</v>
      </c>
      <c r="M78" s="31">
        <f>I78-(I78-H78)*50%</f>
        <v>165.2183333333335</v>
      </c>
      <c r="N78" s="51">
        <v>165.22</v>
      </c>
      <c r="O78" s="16" t="b">
        <f t="shared" si="14"/>
        <v>1</v>
      </c>
      <c r="P78" s="34"/>
      <c r="Q78" s="61"/>
      <c r="R78" s="34"/>
      <c r="S78" s="61"/>
      <c r="T78" s="62">
        <v>2.e-002</v>
      </c>
      <c r="U78" s="46" t="s">
        <v>45</v>
      </c>
      <c r="V78" s="34">
        <v>8</v>
      </c>
      <c r="W78" s="1"/>
      <c r="X78" s="39">
        <f t="shared" si="15"/>
        <v>-1.6666666664946206e-003</v>
      </c>
      <c r="Y78" s="40">
        <f t="shared" si="16"/>
        <v>165.22166666666649</v>
      </c>
      <c r="Z78" s="1"/>
    </row>
    <row r="79" ht="23.850000000000001" hidden="1">
      <c r="A79" s="13" t="s">
        <v>25</v>
      </c>
      <c r="B79" s="13" t="s">
        <v>31</v>
      </c>
      <c r="C79" s="14">
        <v>8096</v>
      </c>
      <c r="D79" s="17">
        <v>5842210016</v>
      </c>
      <c r="E79" s="15" t="s">
        <v>111</v>
      </c>
      <c r="F79" s="16" t="s">
        <v>28</v>
      </c>
      <c r="G79" s="17">
        <v>2</v>
      </c>
      <c r="H79" s="53">
        <v>11071.67</v>
      </c>
      <c r="I79" s="35">
        <v>11071.666666666701</v>
      </c>
      <c r="J79" s="68">
        <v>11071.67</v>
      </c>
      <c r="K79" s="15"/>
      <c r="L79" s="47" t="s">
        <v>34</v>
      </c>
      <c r="M79" s="15"/>
      <c r="N79" s="54" t="s">
        <v>40</v>
      </c>
      <c r="O79" s="16"/>
      <c r="P79" s="48" t="s">
        <v>40</v>
      </c>
      <c r="Q79" s="61"/>
      <c r="R79" s="1"/>
      <c r="S79" s="1"/>
      <c r="T79" s="1"/>
      <c r="U79" s="1"/>
      <c r="V79" s="1"/>
      <c r="W79" s="1"/>
      <c r="X79" s="39">
        <f t="shared" si="15"/>
        <v>-1.666666649725812e-003</v>
      </c>
      <c r="Y79" s="40">
        <f t="shared" si="16"/>
        <v>11071.671666666651</v>
      </c>
      <c r="Z79" s="1"/>
    </row>
    <row r="80" ht="14.25">
      <c r="R80" s="61"/>
      <c r="S80" s="61"/>
      <c r="T80" s="61"/>
      <c r="U80" s="61"/>
      <c r="V80" s="61"/>
    </row>
  </sheetData>
  <autoFilter ref="A4:Q79">
    <filterColumn colId="15">
      <filters>
        <filter val="1,46"/>
        <filter val="1,84"/>
        <filter val="2,34"/>
        <filter val="2,70"/>
        <filter val="5,60"/>
        <filter val="17,42"/>
        <filter val="27,20"/>
        <filter val="32,05"/>
        <filter val="36,18"/>
        <filter val="50,85"/>
        <filter val="51,18"/>
        <filter val="51,19"/>
        <filter val="54,41"/>
        <filter val="56,84"/>
        <filter val="61,90"/>
        <filter val="132,18"/>
        <filter val="141,13"/>
        <filter val="151,20"/>
        <filter val="169,06"/>
        <filter val="188,43"/>
        <filter val="192,00"/>
        <filter val="208,44"/>
        <filter val="217,58"/>
        <filter val="245,44"/>
        <filter val="248,62"/>
        <filter val="270,38"/>
        <filter val="305,86"/>
        <filter val="348,44"/>
        <filter val="412,00"/>
        <filter val="449,22"/>
        <filter val="504,73"/>
        <filter val="513,50"/>
        <filter val="542,41"/>
        <filter val="608,00"/>
        <filter val="667,08"/>
        <filter val="880,00"/>
        <filter val="880,31"/>
        <filter val="942,87"/>
        <filter val="1023,57"/>
        <filter val="1153,90"/>
        <filter val="1300,91"/>
        <filter val="1376,96"/>
        <filter val="1670,24"/>
        <filter val="1686,63"/>
        <filter val="2660,96"/>
        <filter val="2811,05"/>
        <filter val="16864,54"/>
        <filter val="45036,00"/>
        <filter val="190361,28"/>
      </filters>
    </filterColumn>
    <sortState ref="A5:Q79">
      <sortCondition ref="A5:A82"/>
    </sortState>
  </autoFilter>
  <mergeCells count="1">
    <mergeCell ref="A2:Q2"/>
  </mergeCells>
  <printOptions headings="0" gridLines="0"/>
  <pageMargins left="0.69999999999999996" right="0.69999999999999996" top="0.75" bottom="0.75" header="0.51181102362204689" footer="0.51181102362204689"/>
  <pageSetup paperSize="9" scale="31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pageBreakPreview" topLeftCell="A1" zoomScale="100" workbookViewId="0">
      <selection activeCell="N9" activeCellId="0" sqref="N9"/>
    </sheetView>
  </sheetViews>
  <sheetFormatPr defaultColWidth="8.6796875" defaultRowHeight="14.25"/>
  <cols>
    <col customWidth="1" min="1" max="3" style="25" width="8.4199999999999999"/>
    <col customWidth="1" min="4" max="4" style="25" width="11"/>
    <col customWidth="1" min="5" max="5" style="25" width="44.140000000000001"/>
    <col customWidth="1" min="6" max="7" style="25" width="8.4199999999999999"/>
    <col customWidth="1" min="8" max="8" style="2" width="13.710000000000001"/>
    <col customWidth="1" min="9" max="9" style="2" width="15.42"/>
    <col customWidth="1" min="10" max="10" style="2" width="13"/>
    <col customWidth="1" min="11" max="11" style="25" width="13.15"/>
    <col customWidth="1" min="12" max="12" style="25" width="14.289999999999999"/>
    <col customWidth="1" min="13" max="13" style="25" width="14.42"/>
    <col customWidth="1" min="14" max="14" style="25" width="49"/>
    <col customWidth="1" min="15" max="15" style="2" width="13.15"/>
    <col customWidth="1" min="16" max="16" style="25" width="13.15"/>
  </cols>
  <sheetData>
    <row r="2" ht="14.25">
      <c r="A2" s="25" t="s">
        <v>1</v>
      </c>
    </row>
    <row r="4" ht="87" customHeight="1">
      <c r="A4" s="69" t="s">
        <v>4</v>
      </c>
      <c r="B4" s="69" t="s">
        <v>5</v>
      </c>
      <c r="C4" s="69" t="s">
        <v>6</v>
      </c>
      <c r="D4" s="69" t="s">
        <v>7</v>
      </c>
      <c r="E4" s="69" t="s">
        <v>8</v>
      </c>
      <c r="F4" s="69" t="s">
        <v>9</v>
      </c>
      <c r="G4" s="69" t="s">
        <v>10</v>
      </c>
      <c r="H4" s="8" t="s">
        <v>11</v>
      </c>
      <c r="I4" s="8" t="s">
        <v>12</v>
      </c>
      <c r="J4" s="8" t="s">
        <v>13</v>
      </c>
      <c r="K4" s="69" t="s">
        <v>14</v>
      </c>
      <c r="L4" s="69" t="s">
        <v>15</v>
      </c>
      <c r="M4" s="69" t="s">
        <v>14</v>
      </c>
      <c r="N4" s="69" t="s">
        <v>112</v>
      </c>
      <c r="O4" s="70"/>
    </row>
    <row r="5" ht="14.25" hidden="1">
      <c r="A5" s="71" t="s">
        <v>25</v>
      </c>
      <c r="B5" s="71" t="s">
        <v>26</v>
      </c>
      <c r="C5" s="71">
        <v>1096</v>
      </c>
      <c r="D5" s="71">
        <v>1000008564</v>
      </c>
      <c r="E5" s="71" t="s">
        <v>27</v>
      </c>
      <c r="F5" s="71" t="s">
        <v>28</v>
      </c>
      <c r="G5" s="71">
        <v>1</v>
      </c>
      <c r="H5" s="72">
        <v>37999.699999999997</v>
      </c>
      <c r="I5" s="72">
        <v>378252.79999999999</v>
      </c>
      <c r="J5" s="73">
        <v>378252.79999999999</v>
      </c>
      <c r="K5" s="74">
        <v>0</v>
      </c>
      <c r="L5" s="72">
        <v>208126.25</v>
      </c>
      <c r="M5" s="74">
        <v>0</v>
      </c>
      <c r="N5" s="71"/>
      <c r="O5" s="2">
        <f>H5*G5</f>
        <v>37999.699999999997</v>
      </c>
      <c r="P5" s="75"/>
    </row>
    <row r="6" ht="14.25">
      <c r="A6" s="71" t="s">
        <v>25</v>
      </c>
      <c r="B6" s="71" t="s">
        <v>31</v>
      </c>
      <c r="C6" s="71">
        <v>3096</v>
      </c>
      <c r="D6" s="71">
        <v>3449913436</v>
      </c>
      <c r="E6" s="71" t="s">
        <v>32</v>
      </c>
      <c r="F6" s="71" t="s">
        <v>28</v>
      </c>
      <c r="G6" s="71" t="s">
        <v>33</v>
      </c>
      <c r="H6" s="72">
        <v>751</v>
      </c>
      <c r="I6" s="72">
        <v>1751.6666666666699</v>
      </c>
      <c r="J6" s="73">
        <v>1751.6700000000001</v>
      </c>
      <c r="K6" s="74">
        <v>0</v>
      </c>
      <c r="L6" s="72">
        <v>1251.3299999999999</v>
      </c>
      <c r="M6" s="74">
        <v>0</v>
      </c>
      <c r="N6" s="71" t="s">
        <v>113</v>
      </c>
      <c r="O6" s="2">
        <f>12*H6</f>
        <v>9012</v>
      </c>
      <c r="P6" s="75"/>
    </row>
    <row r="7" ht="14.25" hidden="1">
      <c r="A7" s="71" t="s">
        <v>25</v>
      </c>
      <c r="B7" s="71" t="s">
        <v>31</v>
      </c>
      <c r="C7" s="71">
        <v>1096</v>
      </c>
      <c r="D7" s="71">
        <v>2291940011</v>
      </c>
      <c r="E7" s="71" t="s">
        <v>35</v>
      </c>
      <c r="F7" s="71" t="s">
        <v>28</v>
      </c>
      <c r="G7" s="71">
        <v>500</v>
      </c>
      <c r="H7" s="72">
        <v>2.9300000000000002</v>
      </c>
      <c r="I7" s="72">
        <v>4.0999999999999996</v>
      </c>
      <c r="J7" s="73">
        <v>4.0999999999999996</v>
      </c>
      <c r="K7" s="74">
        <v>0</v>
      </c>
      <c r="L7" s="72">
        <v>3.52</v>
      </c>
      <c r="M7" s="74">
        <v>0</v>
      </c>
      <c r="N7" s="71"/>
      <c r="O7" s="2">
        <f>H7*G7</f>
        <v>1465</v>
      </c>
      <c r="P7" s="75"/>
    </row>
    <row r="8" ht="14.25">
      <c r="A8" s="71" t="s">
        <v>25</v>
      </c>
      <c r="B8" s="71" t="s">
        <v>31</v>
      </c>
      <c r="C8" s="71">
        <v>6096</v>
      </c>
      <c r="D8" s="71">
        <v>3449952086</v>
      </c>
      <c r="E8" s="71" t="s">
        <v>37</v>
      </c>
      <c r="F8" s="71" t="s">
        <v>28</v>
      </c>
      <c r="G8" s="71" t="s">
        <v>38</v>
      </c>
      <c r="H8" s="72">
        <v>296.13</v>
      </c>
      <c r="I8" s="72">
        <v>296.13333333333298</v>
      </c>
      <c r="J8" s="73">
        <v>296.13</v>
      </c>
      <c r="K8" s="74">
        <v>0</v>
      </c>
      <c r="L8" s="72">
        <v>296.13</v>
      </c>
      <c r="M8" s="74">
        <v>0</v>
      </c>
      <c r="N8" s="71" t="s">
        <v>113</v>
      </c>
      <c r="O8" s="2">
        <f>H8*2</f>
        <v>592.25999999999999</v>
      </c>
      <c r="P8" s="75"/>
    </row>
    <row r="9" ht="14.25">
      <c r="A9" s="71" t="s">
        <v>25</v>
      </c>
      <c r="B9" s="71" t="s">
        <v>31</v>
      </c>
      <c r="C9" s="71">
        <v>2096</v>
      </c>
      <c r="D9" s="71">
        <v>3449952087</v>
      </c>
      <c r="E9" s="71" t="s">
        <v>39</v>
      </c>
      <c r="F9" s="71" t="s">
        <v>28</v>
      </c>
      <c r="G9" s="71">
        <v>1</v>
      </c>
      <c r="H9" s="72">
        <v>2256.5</v>
      </c>
      <c r="I9" s="72">
        <v>2256.5</v>
      </c>
      <c r="J9" s="73">
        <v>2256.5</v>
      </c>
      <c r="K9" s="74">
        <v>0</v>
      </c>
      <c r="L9" s="76">
        <v>0</v>
      </c>
      <c r="M9" s="74">
        <v>0</v>
      </c>
      <c r="N9" s="71" t="s">
        <v>114</v>
      </c>
      <c r="O9" s="2">
        <f>H9*G9</f>
        <v>2256.5</v>
      </c>
      <c r="P9" s="75"/>
    </row>
    <row r="10" ht="14.25" hidden="1">
      <c r="A10" s="71" t="s">
        <v>25</v>
      </c>
      <c r="B10" s="71" t="s">
        <v>41</v>
      </c>
      <c r="C10" s="71">
        <v>4096</v>
      </c>
      <c r="D10" s="71">
        <v>2291940013</v>
      </c>
      <c r="E10" s="71" t="s">
        <v>42</v>
      </c>
      <c r="F10" s="71" t="s">
        <v>28</v>
      </c>
      <c r="G10" s="71">
        <v>4000</v>
      </c>
      <c r="H10" s="72">
        <v>1.8300000000000001</v>
      </c>
      <c r="I10" s="72">
        <v>4.7000000000000002</v>
      </c>
      <c r="J10" s="73">
        <v>4.7000000000000002</v>
      </c>
      <c r="K10" s="74">
        <v>0</v>
      </c>
      <c r="L10" s="72">
        <v>3.27</v>
      </c>
      <c r="M10" s="74">
        <v>0</v>
      </c>
      <c r="N10" s="71"/>
      <c r="O10" s="2">
        <f t="shared" ref="O10:O30" si="17">H10*G10</f>
        <v>7320</v>
      </c>
      <c r="P10" s="75"/>
    </row>
    <row r="11" ht="14.25" hidden="1">
      <c r="A11" s="71" t="s">
        <v>25</v>
      </c>
      <c r="B11" s="71" t="s">
        <v>31</v>
      </c>
      <c r="C11" s="71">
        <v>2096</v>
      </c>
      <c r="D11" s="71">
        <v>5811000055</v>
      </c>
      <c r="E11" s="71" t="s">
        <v>43</v>
      </c>
      <c r="F11" s="71" t="s">
        <v>28</v>
      </c>
      <c r="G11" s="71">
        <v>5</v>
      </c>
      <c r="H11" s="72">
        <v>3513.8099999999999</v>
      </c>
      <c r="I11" s="72">
        <v>11424.166666666701</v>
      </c>
      <c r="J11" s="73">
        <v>11424.17</v>
      </c>
      <c r="K11" s="74">
        <v>0</v>
      </c>
      <c r="L11" s="72">
        <v>7468.9899999999998</v>
      </c>
      <c r="M11" s="74">
        <v>0</v>
      </c>
      <c r="N11" s="71"/>
      <c r="O11" s="2">
        <f t="shared" si="17"/>
        <v>17569.049999999999</v>
      </c>
      <c r="P11" s="75"/>
    </row>
    <row r="12" ht="14.25" hidden="1">
      <c r="A12" s="71" t="s">
        <v>25</v>
      </c>
      <c r="B12" s="71" t="s">
        <v>31</v>
      </c>
      <c r="C12" s="71">
        <v>4096</v>
      </c>
      <c r="D12" s="71">
        <v>3439000150</v>
      </c>
      <c r="E12" s="71" t="s">
        <v>44</v>
      </c>
      <c r="F12" s="71" t="s">
        <v>28</v>
      </c>
      <c r="G12" s="71">
        <v>3</v>
      </c>
      <c r="H12" s="72">
        <v>1442.3699999999999</v>
      </c>
      <c r="I12" s="72">
        <v>2290</v>
      </c>
      <c r="J12" s="73">
        <v>2290</v>
      </c>
      <c r="K12" s="74">
        <v>0</v>
      </c>
      <c r="L12" s="72">
        <v>1866.1900000000001</v>
      </c>
      <c r="M12" s="74">
        <v>0</v>
      </c>
      <c r="N12" s="71"/>
      <c r="O12" s="2">
        <f t="shared" si="17"/>
        <v>4327.1099999999997</v>
      </c>
      <c r="P12" s="75"/>
    </row>
    <row r="13" ht="14.25" hidden="1">
      <c r="A13" s="71" t="s">
        <v>25</v>
      </c>
      <c r="B13" s="71" t="s">
        <v>31</v>
      </c>
      <c r="C13" s="71">
        <v>1096</v>
      </c>
      <c r="D13" s="71">
        <v>4593000038</v>
      </c>
      <c r="E13" s="71" t="s">
        <v>46</v>
      </c>
      <c r="F13" s="71" t="s">
        <v>28</v>
      </c>
      <c r="G13" s="71">
        <v>20</v>
      </c>
      <c r="H13" s="72">
        <v>260.55000000000001</v>
      </c>
      <c r="I13" s="72">
        <v>260.55000000000001</v>
      </c>
      <c r="J13" s="73">
        <v>260.55000000000001</v>
      </c>
      <c r="K13" s="74">
        <v>0</v>
      </c>
      <c r="L13" s="72">
        <v>260.55000000000001</v>
      </c>
      <c r="M13" s="74">
        <v>0</v>
      </c>
      <c r="N13" s="71"/>
      <c r="O13" s="2">
        <f t="shared" si="17"/>
        <v>5211</v>
      </c>
      <c r="P13" s="75"/>
    </row>
    <row r="14" ht="14.25" hidden="1">
      <c r="A14" s="71" t="s">
        <v>25</v>
      </c>
      <c r="B14" s="71" t="s">
        <v>31</v>
      </c>
      <c r="C14" s="71">
        <v>3096</v>
      </c>
      <c r="D14" s="71">
        <v>4593000038</v>
      </c>
      <c r="E14" s="71" t="s">
        <v>46</v>
      </c>
      <c r="F14" s="71" t="s">
        <v>28</v>
      </c>
      <c r="G14" s="71">
        <v>20</v>
      </c>
      <c r="H14" s="72">
        <v>260.55000000000001</v>
      </c>
      <c r="I14" s="72">
        <v>260.55000000000001</v>
      </c>
      <c r="J14" s="73">
        <v>260.55000000000001</v>
      </c>
      <c r="K14" s="74">
        <v>0</v>
      </c>
      <c r="L14" s="72">
        <v>260.55000000000001</v>
      </c>
      <c r="M14" s="74">
        <v>0</v>
      </c>
      <c r="N14" s="71"/>
      <c r="O14" s="2">
        <f t="shared" si="17"/>
        <v>5211</v>
      </c>
      <c r="P14" s="75"/>
    </row>
    <row r="15" ht="14.25" hidden="1">
      <c r="A15" s="71" t="s">
        <v>25</v>
      </c>
      <c r="B15" s="71" t="s">
        <v>31</v>
      </c>
      <c r="C15" s="71">
        <v>6096</v>
      </c>
      <c r="D15" s="71">
        <v>4593000038</v>
      </c>
      <c r="E15" s="71" t="s">
        <v>46</v>
      </c>
      <c r="F15" s="71" t="s">
        <v>28</v>
      </c>
      <c r="G15" s="71">
        <v>5</v>
      </c>
      <c r="H15" s="72">
        <v>260.55000000000001</v>
      </c>
      <c r="I15" s="72">
        <v>260.55000000000001</v>
      </c>
      <c r="J15" s="73">
        <v>260.55000000000001</v>
      </c>
      <c r="K15" s="74">
        <v>0</v>
      </c>
      <c r="L15" s="72">
        <v>260.55000000000001</v>
      </c>
      <c r="M15" s="74">
        <v>0</v>
      </c>
      <c r="N15" s="71"/>
      <c r="O15" s="2">
        <f t="shared" si="17"/>
        <v>1302.75</v>
      </c>
      <c r="P15" s="75"/>
    </row>
    <row r="16" ht="14.25" hidden="1">
      <c r="A16" s="71" t="s">
        <v>25</v>
      </c>
      <c r="B16" s="71" t="s">
        <v>31</v>
      </c>
      <c r="C16" s="71">
        <v>8096</v>
      </c>
      <c r="D16" s="71">
        <v>1610000091</v>
      </c>
      <c r="E16" s="71" t="s">
        <v>115</v>
      </c>
      <c r="F16" s="71" t="s">
        <v>90</v>
      </c>
      <c r="G16" s="71">
        <v>7.7999999999999998</v>
      </c>
      <c r="H16" s="72">
        <v>63.560000000000002</v>
      </c>
      <c r="I16" s="72">
        <v>63.558333333333302</v>
      </c>
      <c r="J16" s="73">
        <v>63.560000000000002</v>
      </c>
      <c r="K16" s="74">
        <v>0</v>
      </c>
      <c r="L16" s="72">
        <v>63.560000000000002</v>
      </c>
      <c r="M16" s="74">
        <v>0</v>
      </c>
      <c r="N16" s="71"/>
      <c r="O16" s="2">
        <f t="shared" si="17"/>
        <v>495.76800000000003</v>
      </c>
      <c r="P16" s="75"/>
    </row>
    <row r="17" ht="14.25" hidden="1">
      <c r="A17" s="71" t="s">
        <v>25</v>
      </c>
      <c r="B17" s="71" t="s">
        <v>31</v>
      </c>
      <c r="C17" s="71">
        <v>3096</v>
      </c>
      <c r="D17" s="71">
        <v>1610000205</v>
      </c>
      <c r="E17" s="71" t="s">
        <v>47</v>
      </c>
      <c r="F17" s="71" t="s">
        <v>28</v>
      </c>
      <c r="G17" s="71">
        <v>39</v>
      </c>
      <c r="H17" s="72">
        <v>71.049999999999997</v>
      </c>
      <c r="I17" s="72">
        <v>71.049999999999997</v>
      </c>
      <c r="J17" s="73">
        <v>71.049999999999997</v>
      </c>
      <c r="K17" s="74">
        <v>0</v>
      </c>
      <c r="L17" s="72">
        <v>71.049999999999997</v>
      </c>
      <c r="M17" s="74">
        <v>0</v>
      </c>
      <c r="N17" s="71"/>
      <c r="O17" s="2">
        <f t="shared" si="17"/>
        <v>2770.9499999999998</v>
      </c>
      <c r="P17" s="75"/>
    </row>
    <row r="18" ht="14.25" hidden="1">
      <c r="A18" s="71" t="s">
        <v>25</v>
      </c>
      <c r="B18" s="71" t="s">
        <v>31</v>
      </c>
      <c r="C18" s="71">
        <v>8096</v>
      </c>
      <c r="D18" s="71">
        <v>1610000205</v>
      </c>
      <c r="E18" s="71" t="s">
        <v>47</v>
      </c>
      <c r="F18" s="71" t="s">
        <v>28</v>
      </c>
      <c r="G18" s="71">
        <v>37</v>
      </c>
      <c r="H18" s="72">
        <v>71.049999999999997</v>
      </c>
      <c r="I18" s="72">
        <v>71.049999999999997</v>
      </c>
      <c r="J18" s="73">
        <v>71.049999999999997</v>
      </c>
      <c r="K18" s="74">
        <v>0</v>
      </c>
      <c r="L18" s="72">
        <v>71.049999999999997</v>
      </c>
      <c r="M18" s="74">
        <v>0</v>
      </c>
      <c r="N18" s="71"/>
      <c r="O18" s="2">
        <f t="shared" si="17"/>
        <v>2628.8499999999999</v>
      </c>
      <c r="P18" s="75"/>
    </row>
    <row r="19" ht="14.25">
      <c r="A19" s="71" t="s">
        <v>25</v>
      </c>
      <c r="B19" s="71" t="s">
        <v>31</v>
      </c>
      <c r="C19" s="71">
        <v>9096</v>
      </c>
      <c r="D19" s="71">
        <v>3449911558</v>
      </c>
      <c r="E19" s="71" t="s">
        <v>48</v>
      </c>
      <c r="F19" s="71" t="s">
        <v>28</v>
      </c>
      <c r="G19" s="71">
        <v>17</v>
      </c>
      <c r="H19" s="72">
        <v>18.84</v>
      </c>
      <c r="I19" s="72">
        <v>21.558333333333302</v>
      </c>
      <c r="J19" s="73">
        <v>21.559999999999999</v>
      </c>
      <c r="K19" s="74">
        <v>0</v>
      </c>
      <c r="L19" s="76">
        <v>0</v>
      </c>
      <c r="M19" s="74">
        <v>0</v>
      </c>
      <c r="N19" s="71" t="s">
        <v>114</v>
      </c>
      <c r="O19" s="2">
        <f t="shared" si="17"/>
        <v>320.27999999999997</v>
      </c>
      <c r="P19" s="75"/>
    </row>
    <row r="20" ht="14.25" hidden="1">
      <c r="A20" s="71" t="s">
        <v>25</v>
      </c>
      <c r="B20" s="71" t="s">
        <v>31</v>
      </c>
      <c r="C20" s="71">
        <v>3096</v>
      </c>
      <c r="D20" s="71">
        <v>3449911476</v>
      </c>
      <c r="E20" s="71" t="s">
        <v>49</v>
      </c>
      <c r="F20" s="71" t="s">
        <v>28</v>
      </c>
      <c r="G20" s="71">
        <v>66</v>
      </c>
      <c r="H20" s="72">
        <v>561.51999999999998</v>
      </c>
      <c r="I20" s="72">
        <v>626.30833333333305</v>
      </c>
      <c r="J20" s="73">
        <v>626.30999999999995</v>
      </c>
      <c r="K20" s="74">
        <v>0</v>
      </c>
      <c r="L20" s="72">
        <v>593.90999999999997</v>
      </c>
      <c r="M20" s="74">
        <v>0</v>
      </c>
      <c r="N20" s="71"/>
      <c r="O20" s="2">
        <f t="shared" si="17"/>
        <v>37060.32</v>
      </c>
      <c r="P20" s="75"/>
    </row>
    <row r="21" ht="14.25">
      <c r="A21" s="71" t="s">
        <v>25</v>
      </c>
      <c r="B21" s="71" t="s">
        <v>31</v>
      </c>
      <c r="C21" s="71">
        <v>6096</v>
      </c>
      <c r="D21" s="71">
        <v>3449911476</v>
      </c>
      <c r="E21" s="71" t="s">
        <v>49</v>
      </c>
      <c r="F21" s="71" t="s">
        <v>28</v>
      </c>
      <c r="G21" s="71">
        <v>10</v>
      </c>
      <c r="H21" s="72">
        <v>561.51999999999998</v>
      </c>
      <c r="I21" s="72">
        <v>626.30833333333305</v>
      </c>
      <c r="J21" s="73">
        <v>626.30999999999995</v>
      </c>
      <c r="K21" s="74">
        <v>0</v>
      </c>
      <c r="L21" s="76">
        <v>0</v>
      </c>
      <c r="M21" s="74">
        <v>0</v>
      </c>
      <c r="N21" s="71" t="s">
        <v>114</v>
      </c>
      <c r="O21" s="2">
        <f t="shared" si="17"/>
        <v>5615.1999999999998</v>
      </c>
      <c r="P21" s="75"/>
    </row>
    <row r="22" ht="14.25">
      <c r="A22" s="71" t="s">
        <v>25</v>
      </c>
      <c r="B22" s="71" t="s">
        <v>31</v>
      </c>
      <c r="C22" s="71">
        <v>9096</v>
      </c>
      <c r="D22" s="71">
        <v>3449950575</v>
      </c>
      <c r="E22" s="71" t="s">
        <v>50</v>
      </c>
      <c r="F22" s="71" t="s">
        <v>28</v>
      </c>
      <c r="G22" s="71">
        <v>18</v>
      </c>
      <c r="H22" s="72">
        <v>76.659999999999997</v>
      </c>
      <c r="I22" s="72">
        <v>256.5</v>
      </c>
      <c r="J22" s="73">
        <v>256.5</v>
      </c>
      <c r="K22" s="74">
        <v>0</v>
      </c>
      <c r="L22" s="76">
        <v>0</v>
      </c>
      <c r="M22" s="74">
        <v>0</v>
      </c>
      <c r="N22" s="71" t="s">
        <v>114</v>
      </c>
      <c r="O22" s="2">
        <f t="shared" si="17"/>
        <v>1379.8799999999999</v>
      </c>
      <c r="P22" s="75"/>
    </row>
    <row r="23" ht="14.25">
      <c r="A23" s="71" t="s">
        <v>25</v>
      </c>
      <c r="B23" s="71" t="s">
        <v>31</v>
      </c>
      <c r="C23" s="71">
        <v>9096</v>
      </c>
      <c r="D23" s="71">
        <v>3449950579</v>
      </c>
      <c r="E23" s="71" t="s">
        <v>51</v>
      </c>
      <c r="F23" s="71" t="s">
        <v>28</v>
      </c>
      <c r="G23" s="71">
        <v>10</v>
      </c>
      <c r="H23" s="72">
        <v>153.84999999999999</v>
      </c>
      <c r="I23" s="72">
        <v>243</v>
      </c>
      <c r="J23" s="73">
        <v>243</v>
      </c>
      <c r="K23" s="74">
        <v>0</v>
      </c>
      <c r="L23" s="76">
        <v>0</v>
      </c>
      <c r="M23" s="74">
        <v>0</v>
      </c>
      <c r="N23" s="71" t="s">
        <v>114</v>
      </c>
      <c r="O23" s="2">
        <f t="shared" si="17"/>
        <v>1538.5</v>
      </c>
      <c r="P23" s="75"/>
    </row>
    <row r="24" ht="14.25" hidden="1">
      <c r="A24" s="71" t="s">
        <v>25</v>
      </c>
      <c r="B24" s="71" t="s">
        <v>31</v>
      </c>
      <c r="C24" s="71">
        <v>1096</v>
      </c>
      <c r="D24" s="71">
        <v>3449912068</v>
      </c>
      <c r="E24" s="71" t="s">
        <v>52</v>
      </c>
      <c r="F24" s="71" t="s">
        <v>28</v>
      </c>
      <c r="G24" s="71">
        <v>3</v>
      </c>
      <c r="H24" s="72">
        <v>271.98000000000002</v>
      </c>
      <c r="I24" s="72">
        <v>271.98333333333301</v>
      </c>
      <c r="J24" s="73">
        <v>271.98000000000002</v>
      </c>
      <c r="K24" s="74">
        <v>0</v>
      </c>
      <c r="L24" s="72">
        <v>271.98000000000002</v>
      </c>
      <c r="M24" s="74">
        <v>0</v>
      </c>
      <c r="N24" s="71"/>
      <c r="O24" s="2">
        <f t="shared" si="17"/>
        <v>815.94000000000005</v>
      </c>
      <c r="P24" s="75"/>
    </row>
    <row r="25" ht="14.25" hidden="1">
      <c r="A25" s="71" t="s">
        <v>25</v>
      </c>
      <c r="B25" s="71" t="s">
        <v>25</v>
      </c>
      <c r="C25" s="71">
        <v>9296</v>
      </c>
      <c r="D25" s="71">
        <v>3449912016</v>
      </c>
      <c r="E25" s="71" t="s">
        <v>53</v>
      </c>
      <c r="F25" s="71" t="s">
        <v>28</v>
      </c>
      <c r="G25" s="71">
        <v>6</v>
      </c>
      <c r="H25" s="72">
        <v>3326.1999999999998</v>
      </c>
      <c r="I25" s="72">
        <v>3326.1999999999998</v>
      </c>
      <c r="J25" s="73">
        <v>3326.1999999999998</v>
      </c>
      <c r="K25" s="74">
        <v>0</v>
      </c>
      <c r="L25" s="72">
        <v>3326.1999999999998</v>
      </c>
      <c r="M25" s="74">
        <v>0</v>
      </c>
      <c r="N25" s="71"/>
      <c r="O25" s="2">
        <f t="shared" si="17"/>
        <v>19957.199999999997</v>
      </c>
      <c r="P25" s="75"/>
    </row>
    <row r="26" ht="14.25">
      <c r="A26" s="71" t="s">
        <v>25</v>
      </c>
      <c r="B26" s="71" t="s">
        <v>31</v>
      </c>
      <c r="C26" s="71">
        <v>9096</v>
      </c>
      <c r="D26" s="71">
        <v>3449950733</v>
      </c>
      <c r="E26" s="71" t="s">
        <v>54</v>
      </c>
      <c r="F26" s="71" t="s">
        <v>28</v>
      </c>
      <c r="G26" s="71">
        <v>3</v>
      </c>
      <c r="H26" s="72">
        <v>250.41999999999999</v>
      </c>
      <c r="I26" s="72">
        <v>326.23333333333301</v>
      </c>
      <c r="J26" s="73">
        <v>326.23000000000002</v>
      </c>
      <c r="K26" s="74">
        <v>0</v>
      </c>
      <c r="L26" s="76">
        <v>0</v>
      </c>
      <c r="M26" s="74">
        <v>0</v>
      </c>
      <c r="N26" s="71" t="s">
        <v>114</v>
      </c>
      <c r="O26" s="2">
        <f t="shared" si="17"/>
        <v>751.25999999999999</v>
      </c>
      <c r="P26" s="75"/>
    </row>
    <row r="27" ht="14.25" hidden="1">
      <c r="A27" s="71" t="s">
        <v>25</v>
      </c>
      <c r="B27" s="71" t="s">
        <v>31</v>
      </c>
      <c r="C27" s="71">
        <v>4096</v>
      </c>
      <c r="D27" s="71">
        <v>3449950656</v>
      </c>
      <c r="E27" s="71" t="s">
        <v>55</v>
      </c>
      <c r="F27" s="71" t="s">
        <v>28</v>
      </c>
      <c r="G27" s="71">
        <v>1</v>
      </c>
      <c r="H27" s="72">
        <v>63.979999999999997</v>
      </c>
      <c r="I27" s="72">
        <v>63.979999999999997</v>
      </c>
      <c r="J27" s="73">
        <v>63.979999999999997</v>
      </c>
      <c r="K27" s="74">
        <v>0</v>
      </c>
      <c r="L27" s="72">
        <v>63.979999999999997</v>
      </c>
      <c r="M27" s="74">
        <v>0</v>
      </c>
      <c r="N27" s="71"/>
      <c r="O27" s="2">
        <f t="shared" si="17"/>
        <v>63.979999999999997</v>
      </c>
      <c r="P27" s="75"/>
    </row>
    <row r="28" ht="14.25" hidden="1">
      <c r="A28" s="71" t="s">
        <v>25</v>
      </c>
      <c r="B28" s="71" t="s">
        <v>31</v>
      </c>
      <c r="C28" s="71">
        <v>8096</v>
      </c>
      <c r="D28" s="71">
        <v>3449950656</v>
      </c>
      <c r="E28" s="71" t="s">
        <v>55</v>
      </c>
      <c r="F28" s="71" t="s">
        <v>28</v>
      </c>
      <c r="G28" s="71">
        <v>4</v>
      </c>
      <c r="H28" s="72">
        <v>63.990000000000002</v>
      </c>
      <c r="I28" s="72">
        <v>63.991666666666703</v>
      </c>
      <c r="J28" s="73">
        <v>63.990000000000002</v>
      </c>
      <c r="K28" s="74">
        <v>0</v>
      </c>
      <c r="L28" s="72">
        <v>63.990000000000002</v>
      </c>
      <c r="M28" s="74">
        <v>0</v>
      </c>
      <c r="N28" s="71"/>
      <c r="O28" s="2">
        <f t="shared" si="17"/>
        <v>255.96000000000001</v>
      </c>
      <c r="P28" s="75"/>
    </row>
    <row r="29" ht="14.25" hidden="1">
      <c r="A29" s="71" t="s">
        <v>25</v>
      </c>
      <c r="B29" s="71" t="s">
        <v>31</v>
      </c>
      <c r="C29" s="71">
        <v>8096</v>
      </c>
      <c r="D29" s="71">
        <v>3449950683</v>
      </c>
      <c r="E29" s="71" t="s">
        <v>110</v>
      </c>
      <c r="F29" s="71" t="s">
        <v>28</v>
      </c>
      <c r="G29" s="71">
        <v>21</v>
      </c>
      <c r="H29" s="72">
        <v>382.31999999999999</v>
      </c>
      <c r="I29" s="72">
        <v>382.316666666667</v>
      </c>
      <c r="J29" s="73">
        <v>382.31999999999999</v>
      </c>
      <c r="K29" s="74">
        <v>0</v>
      </c>
      <c r="L29" s="72">
        <v>382.31999999999999</v>
      </c>
      <c r="M29" s="74">
        <v>0</v>
      </c>
      <c r="N29" s="71"/>
      <c r="O29" s="2">
        <f t="shared" si="17"/>
        <v>8028.7200000000003</v>
      </c>
      <c r="P29" s="75"/>
    </row>
    <row r="30" ht="14.25">
      <c r="A30" s="71" t="s">
        <v>25</v>
      </c>
      <c r="B30" s="71" t="s">
        <v>31</v>
      </c>
      <c r="C30" s="71">
        <v>8096</v>
      </c>
      <c r="D30" s="71">
        <v>3494150168</v>
      </c>
      <c r="E30" s="71" t="s">
        <v>57</v>
      </c>
      <c r="F30" s="71" t="s">
        <v>28</v>
      </c>
      <c r="G30" s="71">
        <v>3</v>
      </c>
      <c r="H30" s="72">
        <v>641.88</v>
      </c>
      <c r="I30" s="72">
        <v>1570.5916666666701</v>
      </c>
      <c r="J30" s="73">
        <v>1570.5899999999999</v>
      </c>
      <c r="K30" s="74">
        <v>0</v>
      </c>
      <c r="L30" s="76">
        <v>1104.24</v>
      </c>
      <c r="M30" s="74">
        <v>0</v>
      </c>
      <c r="N30" s="71" t="s">
        <v>114</v>
      </c>
      <c r="O30" s="2">
        <f t="shared" si="17"/>
        <v>1925.6399999999999</v>
      </c>
      <c r="P30" s="75"/>
    </row>
    <row r="31" ht="14.25">
      <c r="A31" s="71" t="s">
        <v>25</v>
      </c>
      <c r="B31" s="71" t="s">
        <v>31</v>
      </c>
      <c r="C31" s="71">
        <v>1096</v>
      </c>
      <c r="D31" s="71">
        <v>3449950635</v>
      </c>
      <c r="E31" s="71" t="s">
        <v>58</v>
      </c>
      <c r="F31" s="71" t="s">
        <v>28</v>
      </c>
      <c r="G31" s="71" t="s">
        <v>59</v>
      </c>
      <c r="H31" s="72">
        <v>122.16</v>
      </c>
      <c r="I31" s="72">
        <v>354.15833333333302</v>
      </c>
      <c r="J31" s="73">
        <v>354.16000000000003</v>
      </c>
      <c r="K31" s="74">
        <v>0</v>
      </c>
      <c r="L31" s="72">
        <v>238.16</v>
      </c>
      <c r="M31" s="74">
        <v>0</v>
      </c>
      <c r="N31" s="71" t="s">
        <v>113</v>
      </c>
      <c r="O31" s="2">
        <f>H31*8</f>
        <v>977.27999999999997</v>
      </c>
      <c r="P31" s="75"/>
    </row>
    <row r="32" ht="14.25">
      <c r="A32" s="71" t="s">
        <v>25</v>
      </c>
      <c r="B32" s="71" t="s">
        <v>31</v>
      </c>
      <c r="C32" s="71">
        <v>1096</v>
      </c>
      <c r="D32" s="71">
        <v>3449950895</v>
      </c>
      <c r="E32" s="71" t="s">
        <v>60</v>
      </c>
      <c r="F32" s="71" t="s">
        <v>28</v>
      </c>
      <c r="G32" s="71" t="s">
        <v>61</v>
      </c>
      <c r="H32" s="72">
        <v>549.95000000000005</v>
      </c>
      <c r="I32" s="72">
        <v>549.95000000000005</v>
      </c>
      <c r="J32" s="73">
        <v>549.95000000000005</v>
      </c>
      <c r="K32" s="74">
        <v>0</v>
      </c>
      <c r="L32" s="72">
        <v>549.95000000000005</v>
      </c>
      <c r="M32" s="74">
        <v>0</v>
      </c>
      <c r="N32" s="71" t="s">
        <v>113</v>
      </c>
      <c r="O32" s="2">
        <f>H32*1</f>
        <v>549.95000000000005</v>
      </c>
      <c r="P32" s="75"/>
    </row>
    <row r="33" ht="14.25" hidden="1">
      <c r="A33" s="71" t="s">
        <v>25</v>
      </c>
      <c r="B33" s="71" t="s">
        <v>41</v>
      </c>
      <c r="C33" s="71">
        <v>3096</v>
      </c>
      <c r="D33" s="71">
        <v>3434360006</v>
      </c>
      <c r="E33" s="71" t="s">
        <v>62</v>
      </c>
      <c r="F33" s="71" t="s">
        <v>28</v>
      </c>
      <c r="G33" s="71">
        <v>1</v>
      </c>
      <c r="H33" s="72">
        <v>1721.2</v>
      </c>
      <c r="I33" s="72">
        <v>1721.2</v>
      </c>
      <c r="J33" s="73">
        <v>1721.2</v>
      </c>
      <c r="K33" s="74">
        <v>0</v>
      </c>
      <c r="L33" s="72">
        <v>1721.2</v>
      </c>
      <c r="M33" s="74">
        <v>0</v>
      </c>
      <c r="N33" s="71"/>
      <c r="O33" s="2">
        <f t="shared" ref="O33:O40" si="18">H33*G33</f>
        <v>1721.2</v>
      </c>
      <c r="P33" s="75"/>
    </row>
    <row r="34" ht="14.25">
      <c r="A34" s="71" t="s">
        <v>25</v>
      </c>
      <c r="B34" s="71" t="s">
        <v>31</v>
      </c>
      <c r="C34" s="71">
        <v>9096</v>
      </c>
      <c r="D34" s="71">
        <v>3461200002</v>
      </c>
      <c r="E34" s="71" t="s">
        <v>63</v>
      </c>
      <c r="F34" s="71" t="s">
        <v>28</v>
      </c>
      <c r="G34" s="71">
        <v>4</v>
      </c>
      <c r="H34" s="72">
        <v>211.31999999999999</v>
      </c>
      <c r="I34" s="72">
        <v>356.66666666666703</v>
      </c>
      <c r="J34" s="73">
        <v>356.67000000000002</v>
      </c>
      <c r="K34" s="74">
        <v>0</v>
      </c>
      <c r="L34" s="76">
        <v>0</v>
      </c>
      <c r="M34" s="74">
        <v>0</v>
      </c>
      <c r="N34" s="71" t="s">
        <v>114</v>
      </c>
      <c r="O34" s="2">
        <f t="shared" si="18"/>
        <v>845.27999999999997</v>
      </c>
      <c r="P34" s="75"/>
    </row>
    <row r="35" ht="14.25" hidden="1">
      <c r="A35" s="71" t="s">
        <v>25</v>
      </c>
      <c r="B35" s="71" t="s">
        <v>41</v>
      </c>
      <c r="C35" s="71">
        <v>7096</v>
      </c>
      <c r="D35" s="71">
        <v>3461200002</v>
      </c>
      <c r="E35" s="71" t="s">
        <v>63</v>
      </c>
      <c r="F35" s="71" t="s">
        <v>28</v>
      </c>
      <c r="G35" s="71">
        <v>2</v>
      </c>
      <c r="H35" s="72">
        <v>211.33000000000001</v>
      </c>
      <c r="I35" s="72">
        <v>356.66666666666703</v>
      </c>
      <c r="J35" s="73">
        <v>356.67000000000002</v>
      </c>
      <c r="K35" s="74">
        <v>0</v>
      </c>
      <c r="L35" s="72">
        <v>284</v>
      </c>
      <c r="M35" s="74">
        <v>0</v>
      </c>
      <c r="N35" s="71"/>
      <c r="O35" s="2">
        <f t="shared" si="18"/>
        <v>422.66000000000003</v>
      </c>
      <c r="P35" s="75"/>
    </row>
    <row r="36" ht="14.25">
      <c r="A36" s="71" t="s">
        <v>25</v>
      </c>
      <c r="B36" s="71" t="s">
        <v>31</v>
      </c>
      <c r="C36" s="71">
        <v>6096</v>
      </c>
      <c r="D36" s="71">
        <v>3428100006</v>
      </c>
      <c r="E36" s="71" t="s">
        <v>64</v>
      </c>
      <c r="F36" s="71" t="s">
        <v>28</v>
      </c>
      <c r="G36" s="71">
        <v>30</v>
      </c>
      <c r="H36" s="72">
        <v>310</v>
      </c>
      <c r="I36" s="72">
        <v>739.16666666666697</v>
      </c>
      <c r="J36" s="73">
        <v>739.16999999999996</v>
      </c>
      <c r="K36" s="74">
        <v>0</v>
      </c>
      <c r="L36" s="76">
        <v>0</v>
      </c>
      <c r="M36" s="74">
        <v>0</v>
      </c>
      <c r="N36" s="71" t="s">
        <v>114</v>
      </c>
      <c r="O36" s="2">
        <f t="shared" si="18"/>
        <v>9300</v>
      </c>
      <c r="P36" s="75"/>
    </row>
    <row r="37" ht="14.25" hidden="1">
      <c r="A37" s="71" t="s">
        <v>25</v>
      </c>
      <c r="B37" s="71" t="s">
        <v>25</v>
      </c>
      <c r="C37" s="71">
        <v>9296</v>
      </c>
      <c r="D37" s="71">
        <v>3511000043</v>
      </c>
      <c r="E37" s="71" t="s">
        <v>65</v>
      </c>
      <c r="F37" s="71" t="s">
        <v>66</v>
      </c>
      <c r="G37" s="71">
        <v>2.5000000000000001e-002</v>
      </c>
      <c r="H37" s="72">
        <v>237951.60000000001</v>
      </c>
      <c r="I37" s="72">
        <v>237951.60000000001</v>
      </c>
      <c r="J37" s="73">
        <v>237951.60000000001</v>
      </c>
      <c r="K37" s="74">
        <v>0</v>
      </c>
      <c r="L37" s="72">
        <v>237951.60000000001</v>
      </c>
      <c r="M37" s="74">
        <v>0</v>
      </c>
      <c r="N37" s="71"/>
      <c r="O37" s="2">
        <f t="shared" si="18"/>
        <v>5948.7900000000009</v>
      </c>
      <c r="P37" s="75"/>
    </row>
    <row r="38" ht="14.25" hidden="1">
      <c r="A38" s="71" t="s">
        <v>25</v>
      </c>
      <c r="B38" s="71" t="s">
        <v>31</v>
      </c>
      <c r="C38" s="71">
        <v>8096</v>
      </c>
      <c r="D38" s="71">
        <v>3414330018</v>
      </c>
      <c r="E38" s="71" t="s">
        <v>67</v>
      </c>
      <c r="F38" s="71" t="s">
        <v>28</v>
      </c>
      <c r="G38" s="71">
        <v>1</v>
      </c>
      <c r="H38" s="72">
        <v>21080.669999999998</v>
      </c>
      <c r="I38" s="72">
        <v>22791.669999999998</v>
      </c>
      <c r="J38" s="73">
        <v>22791.669999999998</v>
      </c>
      <c r="K38" s="74">
        <v>0</v>
      </c>
      <c r="L38" s="72">
        <v>21936.169999999998</v>
      </c>
      <c r="M38" s="74">
        <v>0</v>
      </c>
      <c r="N38" s="71"/>
      <c r="O38" s="2">
        <f t="shared" si="18"/>
        <v>21080.669999999998</v>
      </c>
      <c r="P38" s="75"/>
    </row>
    <row r="39" ht="14.25" hidden="1">
      <c r="A39" s="71" t="s">
        <v>25</v>
      </c>
      <c r="B39" s="71" t="s">
        <v>41</v>
      </c>
      <c r="C39" s="71">
        <v>7096</v>
      </c>
      <c r="D39" s="71">
        <v>3461000012</v>
      </c>
      <c r="E39" s="71" t="s">
        <v>69</v>
      </c>
      <c r="F39" s="71" t="s">
        <v>28</v>
      </c>
      <c r="G39" s="71">
        <v>4</v>
      </c>
      <c r="H39" s="72">
        <v>1100</v>
      </c>
      <c r="I39" s="72">
        <v>2843.0333333333301</v>
      </c>
      <c r="J39" s="73">
        <v>2843.0300000000002</v>
      </c>
      <c r="K39" s="74">
        <v>0</v>
      </c>
      <c r="L39" s="72">
        <v>1971.52</v>
      </c>
      <c r="M39" s="74">
        <v>0</v>
      </c>
      <c r="N39" s="71"/>
      <c r="O39" s="2">
        <f t="shared" si="18"/>
        <v>4400</v>
      </c>
      <c r="P39" s="75"/>
    </row>
    <row r="40" ht="14.25" hidden="1">
      <c r="A40" s="71" t="s">
        <v>25</v>
      </c>
      <c r="B40" s="71" t="s">
        <v>41</v>
      </c>
      <c r="C40" s="71">
        <v>7096</v>
      </c>
      <c r="D40" s="71">
        <v>3461000013</v>
      </c>
      <c r="E40" s="71" t="s">
        <v>70</v>
      </c>
      <c r="F40" s="71" t="s">
        <v>28</v>
      </c>
      <c r="G40" s="71">
        <v>1</v>
      </c>
      <c r="H40" s="72">
        <v>1100.3900000000001</v>
      </c>
      <c r="I40" s="72">
        <v>2604</v>
      </c>
      <c r="J40" s="73">
        <v>2604</v>
      </c>
      <c r="K40" s="74">
        <v>0</v>
      </c>
      <c r="L40" s="72">
        <v>1852.2</v>
      </c>
      <c r="M40" s="74">
        <v>0</v>
      </c>
      <c r="N40" s="71"/>
      <c r="O40" s="2">
        <f t="shared" si="18"/>
        <v>1100.3900000000001</v>
      </c>
      <c r="P40" s="75"/>
    </row>
    <row r="41" ht="14.25">
      <c r="A41" s="71" t="s">
        <v>25</v>
      </c>
      <c r="B41" s="71" t="s">
        <v>31</v>
      </c>
      <c r="C41" s="71">
        <v>2096</v>
      </c>
      <c r="D41" s="71">
        <v>5863000046</v>
      </c>
      <c r="E41" s="71" t="s">
        <v>71</v>
      </c>
      <c r="F41" s="71" t="s">
        <v>28</v>
      </c>
      <c r="G41" s="71" t="s">
        <v>116</v>
      </c>
      <c r="H41" s="72">
        <v>2108.29</v>
      </c>
      <c r="I41" s="72">
        <v>4915.6166666666704</v>
      </c>
      <c r="J41" s="73">
        <v>4915.6199999999999</v>
      </c>
      <c r="K41" s="74">
        <v>0</v>
      </c>
      <c r="L41" s="72">
        <v>3511.9499999999998</v>
      </c>
      <c r="M41" s="74">
        <v>0</v>
      </c>
      <c r="N41" s="71" t="s">
        <v>113</v>
      </c>
      <c r="O41" s="2">
        <f>H41*11</f>
        <v>23191.189999999999</v>
      </c>
      <c r="P41" s="75"/>
    </row>
    <row r="42" ht="14.25">
      <c r="A42" s="71" t="s">
        <v>25</v>
      </c>
      <c r="B42" s="71" t="s">
        <v>31</v>
      </c>
      <c r="C42" s="71">
        <v>3096</v>
      </c>
      <c r="D42" s="71">
        <v>3449950865</v>
      </c>
      <c r="E42" s="71" t="s">
        <v>72</v>
      </c>
      <c r="F42" s="71" t="s">
        <v>28</v>
      </c>
      <c r="G42" s="71" t="s">
        <v>73</v>
      </c>
      <c r="H42" s="72">
        <v>74.920000000000002</v>
      </c>
      <c r="I42" s="72">
        <v>78.716666666666697</v>
      </c>
      <c r="J42" s="73">
        <v>78.719999999999999</v>
      </c>
      <c r="K42" s="74">
        <v>0</v>
      </c>
      <c r="L42" s="72">
        <v>76.819999999999993</v>
      </c>
      <c r="M42" s="74">
        <v>0</v>
      </c>
      <c r="N42" s="71" t="s">
        <v>113</v>
      </c>
      <c r="O42" s="2">
        <f>H42*5</f>
        <v>374.60000000000002</v>
      </c>
      <c r="P42" s="75"/>
    </row>
    <row r="43" ht="14.25" hidden="1">
      <c r="A43" s="71" t="s">
        <v>25</v>
      </c>
      <c r="B43" s="71" t="s">
        <v>25</v>
      </c>
      <c r="C43" s="71">
        <v>9296</v>
      </c>
      <c r="D43" s="71">
        <v>3449950334</v>
      </c>
      <c r="E43" s="71" t="s">
        <v>74</v>
      </c>
      <c r="F43" s="71" t="s">
        <v>28</v>
      </c>
      <c r="G43" s="71">
        <v>50</v>
      </c>
      <c r="H43" s="72">
        <v>2.2999999999999998</v>
      </c>
      <c r="I43" s="72">
        <v>2.2999999999999998</v>
      </c>
      <c r="J43" s="73">
        <v>2.2999999999999998</v>
      </c>
      <c r="K43" s="74">
        <v>0</v>
      </c>
      <c r="L43" s="72">
        <v>2.2999999999999998</v>
      </c>
      <c r="M43" s="74">
        <v>0</v>
      </c>
      <c r="N43" s="71"/>
      <c r="O43" s="2">
        <f t="shared" ref="O43:O50" si="19">H43*G43</f>
        <v>114.99999999999999</v>
      </c>
      <c r="P43" s="75"/>
    </row>
    <row r="44" ht="14.25">
      <c r="A44" s="71" t="s">
        <v>25</v>
      </c>
      <c r="B44" s="71" t="s">
        <v>31</v>
      </c>
      <c r="C44" s="71">
        <v>9096</v>
      </c>
      <c r="D44" s="71">
        <v>3449950869</v>
      </c>
      <c r="E44" s="71" t="s">
        <v>75</v>
      </c>
      <c r="F44" s="71" t="s">
        <v>28</v>
      </c>
      <c r="G44" s="71">
        <v>4</v>
      </c>
      <c r="H44" s="72">
        <v>7.8099999999999996</v>
      </c>
      <c r="I44" s="72">
        <v>9.5416666666666696</v>
      </c>
      <c r="J44" s="73">
        <v>9.5399999999999991</v>
      </c>
      <c r="K44" s="74">
        <v>0</v>
      </c>
      <c r="L44" s="76">
        <v>0</v>
      </c>
      <c r="M44" s="74">
        <v>0</v>
      </c>
      <c r="N44" s="71" t="s">
        <v>114</v>
      </c>
      <c r="O44" s="2">
        <f t="shared" si="19"/>
        <v>31.239999999999998</v>
      </c>
      <c r="P44" s="75"/>
    </row>
    <row r="45" ht="14.25" hidden="1">
      <c r="A45" s="71" t="s">
        <v>25</v>
      </c>
      <c r="B45" s="71" t="s">
        <v>31</v>
      </c>
      <c r="C45" s="71">
        <v>1096</v>
      </c>
      <c r="D45" s="71">
        <v>3449240018</v>
      </c>
      <c r="E45" s="71" t="s">
        <v>76</v>
      </c>
      <c r="F45" s="71" t="s">
        <v>28</v>
      </c>
      <c r="G45" s="71">
        <v>84</v>
      </c>
      <c r="H45" s="72">
        <v>45.229999999999997</v>
      </c>
      <c r="I45" s="72">
        <v>165.21666666666701</v>
      </c>
      <c r="J45" s="73">
        <v>165.22</v>
      </c>
      <c r="K45" s="74">
        <v>0</v>
      </c>
      <c r="L45" s="72">
        <v>105.22</v>
      </c>
      <c r="M45" s="74">
        <v>0</v>
      </c>
      <c r="N45" s="71"/>
      <c r="O45" s="2">
        <f t="shared" si="19"/>
        <v>3799.3199999999997</v>
      </c>
      <c r="P45" s="75"/>
    </row>
    <row r="46" ht="14.25" hidden="1">
      <c r="A46" s="71" t="s">
        <v>25</v>
      </c>
      <c r="B46" s="71" t="s">
        <v>25</v>
      </c>
      <c r="C46" s="71">
        <v>9296</v>
      </c>
      <c r="D46" s="71">
        <v>3449240018</v>
      </c>
      <c r="E46" s="71" t="s">
        <v>76</v>
      </c>
      <c r="F46" s="71" t="s">
        <v>28</v>
      </c>
      <c r="G46" s="71">
        <v>37</v>
      </c>
      <c r="H46" s="72">
        <v>165.22</v>
      </c>
      <c r="I46" s="72">
        <v>165.21666666666701</v>
      </c>
      <c r="J46" s="73">
        <v>165.22</v>
      </c>
      <c r="K46" s="74">
        <v>0</v>
      </c>
      <c r="L46" s="72">
        <v>165.22</v>
      </c>
      <c r="M46" s="74">
        <v>0</v>
      </c>
      <c r="N46" s="71"/>
      <c r="O46" s="2">
        <f t="shared" si="19"/>
        <v>6113.1400000000003</v>
      </c>
      <c r="P46" s="75"/>
    </row>
    <row r="47" ht="14.25" hidden="1">
      <c r="A47" s="71" t="s">
        <v>25</v>
      </c>
      <c r="B47" s="71" t="s">
        <v>31</v>
      </c>
      <c r="C47" s="71">
        <v>1096</v>
      </c>
      <c r="D47" s="71">
        <v>5264740001</v>
      </c>
      <c r="E47" s="71" t="s">
        <v>77</v>
      </c>
      <c r="F47" s="71" t="s">
        <v>28</v>
      </c>
      <c r="G47" s="71">
        <v>5</v>
      </c>
      <c r="H47" s="72">
        <v>2087.8000000000002</v>
      </c>
      <c r="I47" s="72">
        <v>2087.8000000000002</v>
      </c>
      <c r="J47" s="73">
        <v>2087.8000000000002</v>
      </c>
      <c r="K47" s="74">
        <v>0</v>
      </c>
      <c r="L47" s="72">
        <v>2087.8000000000002</v>
      </c>
      <c r="M47" s="74">
        <v>0</v>
      </c>
      <c r="N47" s="71"/>
      <c r="O47" s="2">
        <f t="shared" si="19"/>
        <v>10439</v>
      </c>
      <c r="P47" s="75"/>
    </row>
    <row r="48" ht="14.25" hidden="1">
      <c r="A48" s="71" t="s">
        <v>25</v>
      </c>
      <c r="B48" s="71" t="s">
        <v>41</v>
      </c>
      <c r="C48" s="71">
        <v>4096</v>
      </c>
      <c r="D48" s="71">
        <v>5264710535</v>
      </c>
      <c r="E48" s="71" t="s">
        <v>78</v>
      </c>
      <c r="F48" s="71" t="s">
        <v>28</v>
      </c>
      <c r="G48" s="71">
        <v>3</v>
      </c>
      <c r="H48" s="72">
        <v>77.370000000000005</v>
      </c>
      <c r="I48" s="72">
        <v>122.14166666666701</v>
      </c>
      <c r="J48" s="73">
        <v>122.14</v>
      </c>
      <c r="K48" s="74">
        <v>0</v>
      </c>
      <c r="L48" s="72">
        <v>99.760000000000005</v>
      </c>
      <c r="M48" s="74">
        <v>0</v>
      </c>
      <c r="N48" s="71"/>
      <c r="O48" s="2">
        <f t="shared" si="19"/>
        <v>232.11000000000001</v>
      </c>
      <c r="P48" s="75"/>
    </row>
    <row r="49" ht="14.25" hidden="1">
      <c r="A49" s="71" t="s">
        <v>25</v>
      </c>
      <c r="B49" s="71" t="s">
        <v>79</v>
      </c>
      <c r="C49" s="71">
        <v>1096</v>
      </c>
      <c r="D49" s="71">
        <v>3449951878</v>
      </c>
      <c r="E49" s="71" t="s">
        <v>80</v>
      </c>
      <c r="F49" s="71" t="s">
        <v>28</v>
      </c>
      <c r="G49" s="71">
        <v>67</v>
      </c>
      <c r="H49" s="72">
        <v>21.77</v>
      </c>
      <c r="I49" s="72">
        <v>34.783333333333303</v>
      </c>
      <c r="J49" s="73">
        <v>34.780000000000001</v>
      </c>
      <c r="K49" s="74">
        <v>0</v>
      </c>
      <c r="L49" s="72">
        <v>28.280000000000001</v>
      </c>
      <c r="M49" s="74">
        <v>0</v>
      </c>
      <c r="N49" s="71"/>
      <c r="O49" s="2">
        <f t="shared" si="19"/>
        <v>1458.5899999999999</v>
      </c>
      <c r="P49" s="75"/>
    </row>
    <row r="50" ht="14.25" hidden="1">
      <c r="A50" s="71" t="s">
        <v>25</v>
      </c>
      <c r="B50" s="71" t="s">
        <v>79</v>
      </c>
      <c r="C50" s="71">
        <v>1096</v>
      </c>
      <c r="D50" s="71">
        <v>3414410197</v>
      </c>
      <c r="E50" s="71" t="s">
        <v>81</v>
      </c>
      <c r="F50" s="71" t="s">
        <v>28</v>
      </c>
      <c r="G50" s="71">
        <v>39</v>
      </c>
      <c r="H50" s="72">
        <v>435.55000000000001</v>
      </c>
      <c r="I50" s="72">
        <v>1180</v>
      </c>
      <c r="J50" s="73">
        <v>1180</v>
      </c>
      <c r="K50" s="74">
        <v>0</v>
      </c>
      <c r="L50" s="72">
        <v>807.77999999999997</v>
      </c>
      <c r="M50" s="74">
        <v>0</v>
      </c>
      <c r="N50" s="71"/>
      <c r="O50" s="2">
        <f t="shared" si="19"/>
        <v>16986.450000000001</v>
      </c>
      <c r="P50" s="75"/>
    </row>
    <row r="51" ht="14.25">
      <c r="A51" s="71" t="s">
        <v>25</v>
      </c>
      <c r="B51" s="71" t="s">
        <v>31</v>
      </c>
      <c r="C51" s="71">
        <v>6096</v>
      </c>
      <c r="D51" s="71">
        <v>5264710436</v>
      </c>
      <c r="E51" s="71" t="s">
        <v>82</v>
      </c>
      <c r="F51" s="71" t="s">
        <v>28</v>
      </c>
      <c r="G51" s="71" t="s">
        <v>117</v>
      </c>
      <c r="H51" s="72">
        <v>678.00999999999999</v>
      </c>
      <c r="I51" s="72">
        <v>783.76666666666699</v>
      </c>
      <c r="J51" s="73">
        <v>783.76999999999998</v>
      </c>
      <c r="K51" s="74">
        <v>0</v>
      </c>
      <c r="L51" s="72">
        <v>730.88999999999999</v>
      </c>
      <c r="M51" s="74">
        <v>0</v>
      </c>
      <c r="N51" s="71" t="s">
        <v>113</v>
      </c>
      <c r="O51" s="2">
        <f>H51*20</f>
        <v>13560.200000000001</v>
      </c>
      <c r="P51" s="75"/>
    </row>
    <row r="52" ht="14.25">
      <c r="A52" s="71" t="s">
        <v>25</v>
      </c>
      <c r="B52" s="71" t="s">
        <v>26</v>
      </c>
      <c r="C52" s="71">
        <v>1496</v>
      </c>
      <c r="D52" s="71">
        <v>1000002174</v>
      </c>
      <c r="E52" s="71" t="s">
        <v>83</v>
      </c>
      <c r="F52" s="71" t="s">
        <v>28</v>
      </c>
      <c r="G52" s="71">
        <v>8</v>
      </c>
      <c r="H52" s="72">
        <v>198</v>
      </c>
      <c r="I52" s="72">
        <v>198</v>
      </c>
      <c r="J52" s="73">
        <v>198</v>
      </c>
      <c r="K52" s="74">
        <v>0</v>
      </c>
      <c r="L52" s="76">
        <v>0</v>
      </c>
      <c r="M52" s="74">
        <v>0</v>
      </c>
      <c r="N52" s="71" t="s">
        <v>114</v>
      </c>
      <c r="O52" s="2">
        <f t="shared" ref="O52:O76" si="20">H52*G52</f>
        <v>1584</v>
      </c>
      <c r="P52" s="75"/>
    </row>
    <row r="53" ht="14.25">
      <c r="A53" s="71" t="s">
        <v>25</v>
      </c>
      <c r="B53" s="71" t="s">
        <v>31</v>
      </c>
      <c r="C53" s="71">
        <v>3096</v>
      </c>
      <c r="D53" s="71">
        <v>3449900062</v>
      </c>
      <c r="E53" s="71" t="s">
        <v>84</v>
      </c>
      <c r="F53" s="71" t="s">
        <v>28</v>
      </c>
      <c r="G53" s="71">
        <v>8</v>
      </c>
      <c r="H53" s="72">
        <v>386</v>
      </c>
      <c r="I53" s="72">
        <v>386</v>
      </c>
      <c r="J53" s="73">
        <v>386</v>
      </c>
      <c r="K53" s="74">
        <v>0</v>
      </c>
      <c r="L53" s="76">
        <v>0</v>
      </c>
      <c r="M53" s="74">
        <v>0</v>
      </c>
      <c r="N53" s="71" t="s">
        <v>114</v>
      </c>
      <c r="O53" s="2">
        <f t="shared" si="20"/>
        <v>3088</v>
      </c>
      <c r="P53" s="75"/>
    </row>
    <row r="54" ht="14.25" hidden="1">
      <c r="A54" s="71" t="s">
        <v>25</v>
      </c>
      <c r="B54" s="71" t="s">
        <v>41</v>
      </c>
      <c r="C54" s="71">
        <v>1096</v>
      </c>
      <c r="D54" s="71">
        <v>3449913254</v>
      </c>
      <c r="E54" s="71" t="s">
        <v>85</v>
      </c>
      <c r="F54" s="71" t="s">
        <v>28</v>
      </c>
      <c r="G54" s="71">
        <v>3</v>
      </c>
      <c r="H54" s="72">
        <v>833.85000000000002</v>
      </c>
      <c r="I54" s="72">
        <v>2246.6999999999998</v>
      </c>
      <c r="J54" s="73">
        <v>2246.6999999999998</v>
      </c>
      <c r="K54" s="74">
        <v>0</v>
      </c>
      <c r="L54" s="72">
        <v>1540.28</v>
      </c>
      <c r="M54" s="74">
        <v>0</v>
      </c>
      <c r="N54" s="71"/>
      <c r="O54" s="2">
        <f t="shared" si="20"/>
        <v>2501.5500000000002</v>
      </c>
      <c r="P54" s="75"/>
    </row>
    <row r="55" ht="14.25" hidden="1">
      <c r="A55" s="71" t="s">
        <v>25</v>
      </c>
      <c r="B55" s="71" t="s">
        <v>41</v>
      </c>
      <c r="C55" s="71">
        <v>6096</v>
      </c>
      <c r="D55" s="71">
        <v>4372120031</v>
      </c>
      <c r="E55" s="71" t="s">
        <v>86</v>
      </c>
      <c r="F55" s="71" t="s">
        <v>28</v>
      </c>
      <c r="G55" s="71">
        <v>57</v>
      </c>
      <c r="H55" s="72">
        <v>306.80000000000001</v>
      </c>
      <c r="I55" s="72">
        <v>483.33333333333297</v>
      </c>
      <c r="J55" s="73">
        <v>483.32999999999998</v>
      </c>
      <c r="K55" s="74">
        <v>0</v>
      </c>
      <c r="L55" s="72">
        <v>395.06999999999999</v>
      </c>
      <c r="M55" s="74">
        <v>0</v>
      </c>
      <c r="N55" s="71"/>
      <c r="O55" s="2">
        <f t="shared" si="20"/>
        <v>17487.600000000002</v>
      </c>
      <c r="P55" s="75"/>
    </row>
    <row r="56" ht="14.25" hidden="1">
      <c r="A56" s="71" t="s">
        <v>25</v>
      </c>
      <c r="B56" s="71" t="s">
        <v>31</v>
      </c>
      <c r="C56" s="71">
        <v>1096</v>
      </c>
      <c r="D56" s="71">
        <v>3645730014</v>
      </c>
      <c r="E56" s="71" t="s">
        <v>87</v>
      </c>
      <c r="F56" s="71" t="s">
        <v>28</v>
      </c>
      <c r="G56" s="71">
        <v>4</v>
      </c>
      <c r="H56" s="72">
        <v>760</v>
      </c>
      <c r="I56" s="72">
        <v>916.66666666666697</v>
      </c>
      <c r="J56" s="73">
        <v>916.66999999999996</v>
      </c>
      <c r="K56" s="74">
        <v>0</v>
      </c>
      <c r="L56" s="72">
        <v>838.33000000000004</v>
      </c>
      <c r="M56" s="74">
        <v>0</v>
      </c>
      <c r="N56" s="71"/>
      <c r="O56" s="2">
        <f t="shared" si="20"/>
        <v>3040</v>
      </c>
      <c r="P56" s="75"/>
    </row>
    <row r="57" ht="14.25" hidden="1">
      <c r="A57" s="71" t="s">
        <v>25</v>
      </c>
      <c r="B57" s="71" t="s">
        <v>41</v>
      </c>
      <c r="C57" s="71">
        <v>1096</v>
      </c>
      <c r="D57" s="71">
        <v>2463540003</v>
      </c>
      <c r="E57" s="71" t="s">
        <v>89</v>
      </c>
      <c r="F57" s="71" t="s">
        <v>90</v>
      </c>
      <c r="G57" s="71">
        <v>2</v>
      </c>
      <c r="H57" s="72">
        <v>240</v>
      </c>
      <c r="I57" s="72">
        <v>489.79166666666703</v>
      </c>
      <c r="J57" s="73">
        <v>489.79000000000002</v>
      </c>
      <c r="K57" s="74">
        <v>0</v>
      </c>
      <c r="L57" s="72">
        <v>364.89999999999998</v>
      </c>
      <c r="M57" s="74">
        <v>0</v>
      </c>
      <c r="N57" s="71"/>
      <c r="O57" s="2">
        <f t="shared" si="20"/>
        <v>480</v>
      </c>
      <c r="P57" s="75"/>
    </row>
    <row r="58" ht="14.25">
      <c r="A58" s="71" t="s">
        <v>25</v>
      </c>
      <c r="B58" s="71" t="s">
        <v>31</v>
      </c>
      <c r="C58" s="71">
        <v>6096</v>
      </c>
      <c r="D58" s="71">
        <v>4541003957</v>
      </c>
      <c r="E58" s="71" t="s">
        <v>91</v>
      </c>
      <c r="F58" s="71" t="s">
        <v>28</v>
      </c>
      <c r="G58" s="71">
        <v>1</v>
      </c>
      <c r="H58" s="72">
        <v>5000</v>
      </c>
      <c r="I58" s="72">
        <v>5000</v>
      </c>
      <c r="J58" s="73">
        <v>5000</v>
      </c>
      <c r="K58" s="74">
        <v>0</v>
      </c>
      <c r="L58" s="76">
        <v>0</v>
      </c>
      <c r="M58" s="74">
        <v>0</v>
      </c>
      <c r="N58" s="71" t="s">
        <v>114</v>
      </c>
      <c r="O58" s="2">
        <f t="shared" si="20"/>
        <v>5000</v>
      </c>
      <c r="P58" s="75"/>
    </row>
    <row r="59" ht="14.25" hidden="1">
      <c r="A59" s="71" t="s">
        <v>25</v>
      </c>
      <c r="B59" s="71" t="s">
        <v>26</v>
      </c>
      <c r="C59" s="71">
        <v>9096</v>
      </c>
      <c r="D59" s="71">
        <v>3449912921</v>
      </c>
      <c r="E59" s="71" t="s">
        <v>92</v>
      </c>
      <c r="F59" s="71" t="s">
        <v>28</v>
      </c>
      <c r="G59" s="71">
        <v>8</v>
      </c>
      <c r="H59" s="72">
        <v>310.76999999999998</v>
      </c>
      <c r="I59" s="72">
        <v>325.89999999999998</v>
      </c>
      <c r="J59" s="73">
        <v>325.89999999999998</v>
      </c>
      <c r="K59" s="74">
        <v>0</v>
      </c>
      <c r="L59" s="72">
        <v>318.33999999999997</v>
      </c>
      <c r="M59" s="74">
        <v>0</v>
      </c>
      <c r="N59" s="71"/>
      <c r="O59" s="2">
        <f t="shared" si="20"/>
        <v>2486.1599999999999</v>
      </c>
      <c r="P59" s="75"/>
    </row>
    <row r="60" ht="14.25">
      <c r="A60" s="71" t="s">
        <v>25</v>
      </c>
      <c r="B60" s="71" t="s">
        <v>41</v>
      </c>
      <c r="C60" s="71">
        <v>1096</v>
      </c>
      <c r="D60" s="71">
        <v>3599000740</v>
      </c>
      <c r="E60" s="71" t="s">
        <v>93</v>
      </c>
      <c r="F60" s="71" t="s">
        <v>28</v>
      </c>
      <c r="G60" s="71">
        <v>1</v>
      </c>
      <c r="H60" s="72">
        <v>2857</v>
      </c>
      <c r="I60" s="72">
        <v>5195.7916666666697</v>
      </c>
      <c r="J60" s="73">
        <v>5195.79</v>
      </c>
      <c r="K60" s="74">
        <v>0</v>
      </c>
      <c r="L60" s="76">
        <v>0</v>
      </c>
      <c r="M60" s="74">
        <v>0</v>
      </c>
      <c r="N60" s="71" t="s">
        <v>114</v>
      </c>
      <c r="O60" s="2">
        <f t="shared" si="20"/>
        <v>2857</v>
      </c>
      <c r="P60" s="75"/>
    </row>
    <row r="61" ht="14.25">
      <c r="A61" s="71" t="s">
        <v>25</v>
      </c>
      <c r="B61" s="71" t="s">
        <v>26</v>
      </c>
      <c r="C61" s="71">
        <v>1296</v>
      </c>
      <c r="D61" s="71">
        <v>3439000137</v>
      </c>
      <c r="E61" s="71" t="s">
        <v>94</v>
      </c>
      <c r="F61" s="71" t="s">
        <v>28</v>
      </c>
      <c r="G61" s="71">
        <v>3</v>
      </c>
      <c r="H61" s="72">
        <v>26255.540000000001</v>
      </c>
      <c r="I61" s="72">
        <v>28823</v>
      </c>
      <c r="J61" s="73">
        <v>28823</v>
      </c>
      <c r="K61" s="74">
        <v>0</v>
      </c>
      <c r="L61" s="76">
        <v>0</v>
      </c>
      <c r="M61" s="74">
        <v>0</v>
      </c>
      <c r="N61" s="71" t="s">
        <v>114</v>
      </c>
      <c r="O61" s="2">
        <f t="shared" si="20"/>
        <v>78766.619999999995</v>
      </c>
      <c r="P61" s="75"/>
    </row>
    <row r="62" ht="14.25">
      <c r="A62" s="71" t="s">
        <v>25</v>
      </c>
      <c r="B62" s="71" t="s">
        <v>26</v>
      </c>
      <c r="C62" s="71">
        <v>1296</v>
      </c>
      <c r="D62" s="71">
        <v>3418001098</v>
      </c>
      <c r="E62" s="71" t="s">
        <v>95</v>
      </c>
      <c r="F62" s="71" t="s">
        <v>28</v>
      </c>
      <c r="G62" s="71">
        <v>3</v>
      </c>
      <c r="H62" s="72">
        <v>12460.5</v>
      </c>
      <c r="I62" s="72">
        <v>28823</v>
      </c>
      <c r="J62" s="73">
        <v>28823</v>
      </c>
      <c r="K62" s="74">
        <v>0</v>
      </c>
      <c r="L62" s="76">
        <v>0</v>
      </c>
      <c r="M62" s="74">
        <v>0</v>
      </c>
      <c r="N62" s="71" t="s">
        <v>114</v>
      </c>
      <c r="O62" s="2">
        <f t="shared" si="20"/>
        <v>37381.5</v>
      </c>
      <c r="P62" s="75"/>
    </row>
    <row r="63" ht="14.25" hidden="1">
      <c r="A63" s="71" t="s">
        <v>25</v>
      </c>
      <c r="B63" s="71" t="s">
        <v>41</v>
      </c>
      <c r="C63" s="71">
        <v>1096</v>
      </c>
      <c r="D63" s="71">
        <v>5264710194</v>
      </c>
      <c r="E63" s="71" t="s">
        <v>96</v>
      </c>
      <c r="F63" s="71" t="s">
        <v>28</v>
      </c>
      <c r="G63" s="71">
        <v>159</v>
      </c>
      <c r="H63" s="72">
        <v>630.90999999999997</v>
      </c>
      <c r="I63" s="72">
        <v>1807.2833333333299</v>
      </c>
      <c r="J63" s="73">
        <v>1807.28</v>
      </c>
      <c r="K63" s="74">
        <v>0</v>
      </c>
      <c r="L63" s="72">
        <v>1219.0999999999999</v>
      </c>
      <c r="M63" s="74">
        <v>0</v>
      </c>
      <c r="N63" s="71"/>
      <c r="O63" s="2">
        <f t="shared" si="20"/>
        <v>100314.68999999999</v>
      </c>
      <c r="P63" s="75"/>
    </row>
    <row r="64" ht="14.25" hidden="1">
      <c r="A64" s="71" t="s">
        <v>25</v>
      </c>
      <c r="B64" s="71" t="s">
        <v>41</v>
      </c>
      <c r="C64" s="71">
        <v>1096</v>
      </c>
      <c r="D64" s="71">
        <v>5264710175</v>
      </c>
      <c r="E64" s="71" t="s">
        <v>97</v>
      </c>
      <c r="F64" s="71" t="s">
        <v>28</v>
      </c>
      <c r="G64" s="71">
        <v>156</v>
      </c>
      <c r="H64" s="72">
        <v>235.53999999999999</v>
      </c>
      <c r="I64" s="72">
        <v>352</v>
      </c>
      <c r="J64" s="73">
        <v>352</v>
      </c>
      <c r="K64" s="74">
        <v>0</v>
      </c>
      <c r="L64" s="72">
        <v>293.76999999999998</v>
      </c>
      <c r="M64" s="74">
        <v>0</v>
      </c>
      <c r="N64" s="71"/>
      <c r="O64" s="2">
        <f t="shared" si="20"/>
        <v>36744.239999999998</v>
      </c>
      <c r="P64" s="75"/>
    </row>
    <row r="65" ht="14.25" hidden="1">
      <c r="A65" s="71" t="s">
        <v>25</v>
      </c>
      <c r="B65" s="71" t="s">
        <v>41</v>
      </c>
      <c r="C65" s="71">
        <v>6096</v>
      </c>
      <c r="D65" s="71">
        <v>5264710175</v>
      </c>
      <c r="E65" s="71" t="s">
        <v>97</v>
      </c>
      <c r="F65" s="71" t="s">
        <v>28</v>
      </c>
      <c r="G65" s="71">
        <v>9</v>
      </c>
      <c r="H65" s="72">
        <v>235.53999999999999</v>
      </c>
      <c r="I65" s="72">
        <v>352</v>
      </c>
      <c r="J65" s="73">
        <v>352</v>
      </c>
      <c r="K65" s="74">
        <v>0</v>
      </c>
      <c r="L65" s="72">
        <v>293.76999999999998</v>
      </c>
      <c r="M65" s="74">
        <v>0</v>
      </c>
      <c r="N65" s="71"/>
      <c r="O65" s="2">
        <f t="shared" si="20"/>
        <v>2119.8600000000001</v>
      </c>
      <c r="P65" s="75"/>
    </row>
    <row r="66" ht="14.25" hidden="1">
      <c r="A66" s="71" t="s">
        <v>25</v>
      </c>
      <c r="B66" s="71" t="s">
        <v>41</v>
      </c>
      <c r="C66" s="71">
        <v>1096</v>
      </c>
      <c r="D66" s="71">
        <v>2316320002</v>
      </c>
      <c r="E66" s="71" t="s">
        <v>98</v>
      </c>
      <c r="F66" s="71" t="s">
        <v>28</v>
      </c>
      <c r="G66" s="71">
        <v>66</v>
      </c>
      <c r="H66" s="72">
        <v>34</v>
      </c>
      <c r="I66" s="72">
        <v>53.0833333333333</v>
      </c>
      <c r="J66" s="73">
        <v>53.079999999999998</v>
      </c>
      <c r="K66" s="74">
        <v>0</v>
      </c>
      <c r="L66" s="72">
        <v>43.539999999999999</v>
      </c>
      <c r="M66" s="74">
        <v>0</v>
      </c>
      <c r="N66" s="71"/>
      <c r="O66" s="2">
        <f t="shared" si="20"/>
        <v>2244</v>
      </c>
      <c r="P66" s="75"/>
    </row>
    <row r="67" ht="14.25">
      <c r="A67" s="71" t="s">
        <v>25</v>
      </c>
      <c r="B67" s="71" t="s">
        <v>31</v>
      </c>
      <c r="C67" s="71">
        <v>4096</v>
      </c>
      <c r="D67" s="71">
        <v>5813210015</v>
      </c>
      <c r="E67" s="71" t="s">
        <v>99</v>
      </c>
      <c r="F67" s="71" t="s">
        <v>28</v>
      </c>
      <c r="G67" s="71">
        <v>8</v>
      </c>
      <c r="H67" s="72">
        <v>2722.1900000000001</v>
      </c>
      <c r="I67" s="72">
        <v>2722.1916666666698</v>
      </c>
      <c r="J67" s="73">
        <v>2722.1900000000001</v>
      </c>
      <c r="K67" s="74">
        <v>0</v>
      </c>
      <c r="L67" s="76">
        <v>0</v>
      </c>
      <c r="M67" s="74">
        <v>0</v>
      </c>
      <c r="N67" s="71" t="s">
        <v>114</v>
      </c>
      <c r="O67" s="2">
        <f t="shared" si="20"/>
        <v>21777.52</v>
      </c>
      <c r="P67" s="75"/>
    </row>
    <row r="68" ht="14.25">
      <c r="A68" s="71" t="s">
        <v>25</v>
      </c>
      <c r="B68" s="71" t="s">
        <v>31</v>
      </c>
      <c r="C68" s="71">
        <v>8096</v>
      </c>
      <c r="D68" s="71">
        <v>5842210016</v>
      </c>
      <c r="E68" s="71" t="s">
        <v>111</v>
      </c>
      <c r="F68" s="71" t="s">
        <v>28</v>
      </c>
      <c r="G68" s="71">
        <v>2</v>
      </c>
      <c r="H68" s="72">
        <v>11071.67</v>
      </c>
      <c r="I68" s="72">
        <v>11071.666666666701</v>
      </c>
      <c r="J68" s="73">
        <v>11071.67</v>
      </c>
      <c r="K68" s="74">
        <v>0</v>
      </c>
      <c r="L68" s="76">
        <v>0</v>
      </c>
      <c r="M68" s="74">
        <v>0</v>
      </c>
      <c r="N68" s="71" t="s">
        <v>114</v>
      </c>
      <c r="O68" s="2">
        <f t="shared" si="20"/>
        <v>22143.34</v>
      </c>
      <c r="P68" s="75"/>
    </row>
    <row r="69" ht="14.25" hidden="1">
      <c r="A69" s="71" t="s">
        <v>25</v>
      </c>
      <c r="B69" s="71" t="s">
        <v>41</v>
      </c>
      <c r="C69" s="71">
        <v>4096</v>
      </c>
      <c r="D69" s="71">
        <v>2291940006</v>
      </c>
      <c r="E69" s="71" t="s">
        <v>100</v>
      </c>
      <c r="F69" s="71" t="s">
        <v>28</v>
      </c>
      <c r="G69" s="71">
        <v>500</v>
      </c>
      <c r="H69" s="72">
        <v>3.3700000000000001</v>
      </c>
      <c r="I69" s="72">
        <v>7.2999999999999998</v>
      </c>
      <c r="J69" s="73">
        <v>7.2999999999999998</v>
      </c>
      <c r="K69" s="74">
        <v>0</v>
      </c>
      <c r="L69" s="72">
        <v>5.3399999999999999</v>
      </c>
      <c r="M69" s="74">
        <v>0</v>
      </c>
      <c r="N69" s="71"/>
      <c r="O69" s="2">
        <f t="shared" si="20"/>
        <v>1685</v>
      </c>
      <c r="P69" s="75"/>
    </row>
    <row r="70" ht="14.25" hidden="1">
      <c r="A70" s="71" t="s">
        <v>25</v>
      </c>
      <c r="B70" s="71" t="s">
        <v>41</v>
      </c>
      <c r="C70" s="71">
        <v>1096</v>
      </c>
      <c r="D70" s="71">
        <v>3511000133</v>
      </c>
      <c r="E70" s="71" t="s">
        <v>118</v>
      </c>
      <c r="F70" s="71" t="s">
        <v>119</v>
      </c>
      <c r="G70" s="71">
        <v>300</v>
      </c>
      <c r="H70" s="72">
        <v>189</v>
      </c>
      <c r="I70" s="72">
        <v>360</v>
      </c>
      <c r="J70" s="73">
        <v>360</v>
      </c>
      <c r="K70" s="74">
        <v>0</v>
      </c>
      <c r="L70" s="72">
        <v>274.5</v>
      </c>
      <c r="M70" s="74">
        <v>0</v>
      </c>
      <c r="N70" s="71"/>
      <c r="O70" s="2">
        <f t="shared" si="20"/>
        <v>56700</v>
      </c>
      <c r="P70" s="75"/>
    </row>
    <row r="71" ht="14.25" hidden="1">
      <c r="A71" s="71" t="s">
        <v>25</v>
      </c>
      <c r="B71" s="71" t="s">
        <v>41</v>
      </c>
      <c r="C71" s="71">
        <v>1096</v>
      </c>
      <c r="D71" s="71">
        <v>3449911167</v>
      </c>
      <c r="E71" s="71" t="s">
        <v>101</v>
      </c>
      <c r="F71" s="71" t="s">
        <v>28</v>
      </c>
      <c r="G71" s="71">
        <v>24</v>
      </c>
      <c r="H71" s="72">
        <v>68.010000000000005</v>
      </c>
      <c r="I71" s="72">
        <v>130</v>
      </c>
      <c r="J71" s="73">
        <v>130</v>
      </c>
      <c r="K71" s="74">
        <v>0</v>
      </c>
      <c r="L71" s="72">
        <v>99.010000000000005</v>
      </c>
      <c r="M71" s="74">
        <v>0</v>
      </c>
      <c r="N71" s="71"/>
      <c r="O71" s="2">
        <f t="shared" si="20"/>
        <v>1632.2400000000002</v>
      </c>
      <c r="P71" s="75"/>
    </row>
    <row r="72" ht="14.25" hidden="1">
      <c r="A72" s="71" t="s">
        <v>25</v>
      </c>
      <c r="B72" s="71" t="s">
        <v>41</v>
      </c>
      <c r="C72" s="71">
        <v>3096</v>
      </c>
      <c r="D72" s="71">
        <v>3449911167</v>
      </c>
      <c r="E72" s="71" t="s">
        <v>101</v>
      </c>
      <c r="F72" s="71" t="s">
        <v>28</v>
      </c>
      <c r="G72" s="71">
        <v>8</v>
      </c>
      <c r="H72" s="72">
        <v>68.010000000000005</v>
      </c>
      <c r="I72" s="72">
        <v>130</v>
      </c>
      <c r="J72" s="73">
        <v>130</v>
      </c>
      <c r="K72" s="74">
        <v>0</v>
      </c>
      <c r="L72" s="72">
        <v>99.010000000000005</v>
      </c>
      <c r="M72" s="74">
        <v>0</v>
      </c>
      <c r="N72" s="71"/>
      <c r="O72" s="2">
        <f t="shared" si="20"/>
        <v>544.08000000000004</v>
      </c>
      <c r="P72" s="75"/>
    </row>
    <row r="73" ht="14.25" hidden="1">
      <c r="A73" s="71" t="s">
        <v>25</v>
      </c>
      <c r="B73" s="71" t="s">
        <v>41</v>
      </c>
      <c r="C73" s="71">
        <v>6096</v>
      </c>
      <c r="D73" s="71">
        <v>3449911167</v>
      </c>
      <c r="E73" s="71" t="s">
        <v>101</v>
      </c>
      <c r="F73" s="71" t="s">
        <v>28</v>
      </c>
      <c r="G73" s="71">
        <v>12</v>
      </c>
      <c r="H73" s="72">
        <v>68.010000000000005</v>
      </c>
      <c r="I73" s="72">
        <v>130</v>
      </c>
      <c r="J73" s="73">
        <v>130</v>
      </c>
      <c r="K73" s="74">
        <v>0</v>
      </c>
      <c r="L73" s="72">
        <v>99.010000000000005</v>
      </c>
      <c r="M73" s="74">
        <v>0</v>
      </c>
      <c r="N73" s="71"/>
      <c r="O73" s="2">
        <f t="shared" si="20"/>
        <v>816.12000000000012</v>
      </c>
      <c r="P73" s="75"/>
    </row>
    <row r="74" ht="14.25" hidden="1">
      <c r="A74" s="71" t="s">
        <v>25</v>
      </c>
      <c r="B74" s="71" t="s">
        <v>25</v>
      </c>
      <c r="C74" s="71">
        <v>9296</v>
      </c>
      <c r="D74" s="71">
        <v>3427000035</v>
      </c>
      <c r="E74" s="71" t="s">
        <v>102</v>
      </c>
      <c r="F74" s="71" t="s">
        <v>28</v>
      </c>
      <c r="G74" s="71">
        <v>2</v>
      </c>
      <c r="H74" s="72">
        <v>1178.5899999999999</v>
      </c>
      <c r="I74" s="72">
        <v>1200</v>
      </c>
      <c r="J74" s="73">
        <v>1200</v>
      </c>
      <c r="K74" s="74">
        <v>0</v>
      </c>
      <c r="L74" s="72">
        <v>1189.3</v>
      </c>
      <c r="M74" s="74">
        <v>0</v>
      </c>
      <c r="N74" s="71"/>
      <c r="O74" s="2">
        <f t="shared" si="20"/>
        <v>2357.1799999999998</v>
      </c>
      <c r="P74" s="75"/>
    </row>
    <row r="75" ht="14.25" hidden="1">
      <c r="A75" s="71" t="s">
        <v>25</v>
      </c>
      <c r="B75" s="71" t="s">
        <v>41</v>
      </c>
      <c r="C75" s="71">
        <v>1096</v>
      </c>
      <c r="D75" s="71">
        <v>3464890025</v>
      </c>
      <c r="E75" s="71" t="s">
        <v>103</v>
      </c>
      <c r="F75" s="71" t="s">
        <v>28</v>
      </c>
      <c r="G75" s="71">
        <v>2</v>
      </c>
      <c r="H75" s="72">
        <v>515</v>
      </c>
      <c r="I75" s="72">
        <v>515</v>
      </c>
      <c r="J75" s="73">
        <v>515</v>
      </c>
      <c r="K75" s="74">
        <v>0</v>
      </c>
      <c r="L75" s="72">
        <v>515</v>
      </c>
      <c r="M75" s="74">
        <v>0</v>
      </c>
      <c r="N75" s="71"/>
      <c r="O75" s="2">
        <f t="shared" si="20"/>
        <v>1030</v>
      </c>
      <c r="P75" s="75"/>
    </row>
    <row r="76" ht="14.25" hidden="1">
      <c r="A76" s="71" t="s">
        <v>25</v>
      </c>
      <c r="B76" s="71" t="s">
        <v>41</v>
      </c>
      <c r="C76" s="71">
        <v>1096</v>
      </c>
      <c r="D76" s="71">
        <v>5264710437</v>
      </c>
      <c r="E76" s="71" t="s">
        <v>104</v>
      </c>
      <c r="F76" s="71" t="s">
        <v>28</v>
      </c>
      <c r="G76" s="71">
        <v>30</v>
      </c>
      <c r="H76" s="72">
        <v>7</v>
      </c>
      <c r="I76" s="72">
        <v>24.808333333333302</v>
      </c>
      <c r="J76" s="73">
        <v>24.809999999999999</v>
      </c>
      <c r="K76" s="74">
        <v>0</v>
      </c>
      <c r="L76" s="72">
        <v>15.9</v>
      </c>
      <c r="M76" s="74">
        <v>0</v>
      </c>
      <c r="N76" s="71"/>
      <c r="O76" s="2">
        <f t="shared" si="20"/>
        <v>210</v>
      </c>
      <c r="P76" s="75"/>
    </row>
    <row r="77" ht="14.25">
      <c r="A77" s="71" t="s">
        <v>25</v>
      </c>
      <c r="B77" s="71" t="s">
        <v>31</v>
      </c>
      <c r="C77" s="71">
        <v>6096</v>
      </c>
      <c r="D77" s="71">
        <v>5264710435</v>
      </c>
      <c r="E77" s="71" t="s">
        <v>105</v>
      </c>
      <c r="F77" s="71" t="s">
        <v>28</v>
      </c>
      <c r="G77" s="71" t="s">
        <v>120</v>
      </c>
      <c r="H77" s="72">
        <v>1626.1400000000001</v>
      </c>
      <c r="I77" s="72">
        <v>2322.1999999999998</v>
      </c>
      <c r="J77" s="73">
        <v>2322.1999999999998</v>
      </c>
      <c r="K77" s="74">
        <v>0</v>
      </c>
      <c r="L77" s="72">
        <v>1974.1700000000001</v>
      </c>
      <c r="M77" s="74">
        <v>0</v>
      </c>
      <c r="N77" s="71" t="s">
        <v>113</v>
      </c>
      <c r="O77" s="2">
        <f>H77*15</f>
        <v>24392.100000000002</v>
      </c>
      <c r="P77" s="75"/>
    </row>
    <row r="78" ht="14.25">
      <c r="A78" s="71" t="s">
        <v>25</v>
      </c>
      <c r="B78" s="71" t="s">
        <v>41</v>
      </c>
      <c r="C78" s="71">
        <v>1096</v>
      </c>
      <c r="D78" s="71">
        <v>3449911999</v>
      </c>
      <c r="E78" s="71" t="s">
        <v>121</v>
      </c>
      <c r="F78" s="71" t="s">
        <v>28</v>
      </c>
      <c r="G78" s="71" t="s">
        <v>122</v>
      </c>
      <c r="H78" s="72">
        <v>337.97000000000003</v>
      </c>
      <c r="I78" s="72">
        <v>465.48333333333301</v>
      </c>
      <c r="J78" s="73">
        <v>465.48000000000002</v>
      </c>
      <c r="K78" s="74">
        <v>0</v>
      </c>
      <c r="L78" s="72">
        <v>401.73000000000002</v>
      </c>
      <c r="M78" s="74">
        <v>0</v>
      </c>
      <c r="N78" s="71" t="s">
        <v>113</v>
      </c>
      <c r="O78" s="2">
        <f>H78*222</f>
        <v>75029.340000000011</v>
      </c>
      <c r="P78" s="75"/>
    </row>
    <row r="79" ht="14.25" hidden="1">
      <c r="A79" s="71" t="s">
        <v>25</v>
      </c>
      <c r="B79" s="71" t="s">
        <v>31</v>
      </c>
      <c r="C79" s="71">
        <v>1096</v>
      </c>
      <c r="D79" s="71">
        <v>3449240026</v>
      </c>
      <c r="E79" s="71" t="s">
        <v>106</v>
      </c>
      <c r="F79" s="71" t="s">
        <v>28</v>
      </c>
      <c r="G79" s="71">
        <v>363</v>
      </c>
      <c r="H79" s="72">
        <v>40.060000000000002</v>
      </c>
      <c r="I79" s="72">
        <v>77.6666666666667</v>
      </c>
      <c r="J79" s="73">
        <v>77.670000000000002</v>
      </c>
      <c r="K79" s="74">
        <v>0</v>
      </c>
      <c r="L79" s="72">
        <v>58.859999999999999</v>
      </c>
      <c r="M79" s="74">
        <v>0</v>
      </c>
      <c r="N79" s="71"/>
      <c r="O79" s="2">
        <f t="shared" ref="O79:O81" si="21">H79*G79</f>
        <v>14541.780000000001</v>
      </c>
      <c r="P79" s="75"/>
    </row>
    <row r="80" ht="14.25" hidden="1">
      <c r="A80" s="71" t="s">
        <v>25</v>
      </c>
      <c r="B80" s="71" t="s">
        <v>41</v>
      </c>
      <c r="C80" s="71">
        <v>1096</v>
      </c>
      <c r="D80" s="71">
        <v>3449910271</v>
      </c>
      <c r="E80" s="71" t="s">
        <v>108</v>
      </c>
      <c r="F80" s="71" t="s">
        <v>28</v>
      </c>
      <c r="G80" s="71">
        <v>684</v>
      </c>
      <c r="H80" s="72">
        <v>176.41</v>
      </c>
      <c r="I80" s="72">
        <v>373.30000000000001</v>
      </c>
      <c r="J80" s="73">
        <v>373.30000000000001</v>
      </c>
      <c r="K80" s="74">
        <v>0</v>
      </c>
      <c r="L80" s="72">
        <v>274.86000000000001</v>
      </c>
      <c r="M80" s="74">
        <v>0</v>
      </c>
      <c r="N80" s="71"/>
      <c r="O80" s="2">
        <f t="shared" si="21"/>
        <v>120664.44</v>
      </c>
      <c r="P80" s="75"/>
    </row>
    <row r="81" ht="14.25">
      <c r="A81" s="71" t="s">
        <v>25</v>
      </c>
      <c r="B81" s="71" t="s">
        <v>41</v>
      </c>
      <c r="C81" s="71">
        <v>4096</v>
      </c>
      <c r="D81" s="71">
        <v>3433430050</v>
      </c>
      <c r="E81" s="71" t="s">
        <v>109</v>
      </c>
      <c r="F81" s="71" t="s">
        <v>28</v>
      </c>
      <c r="G81" s="71">
        <v>2</v>
      </c>
      <c r="H81" s="72">
        <v>1279.46</v>
      </c>
      <c r="I81" s="72">
        <v>2820</v>
      </c>
      <c r="J81" s="73">
        <v>2820</v>
      </c>
      <c r="K81" s="74">
        <v>0</v>
      </c>
      <c r="L81" s="76">
        <v>2306.4899999999998</v>
      </c>
      <c r="M81" s="74">
        <v>0</v>
      </c>
      <c r="N81" s="71" t="s">
        <v>114</v>
      </c>
      <c r="O81" s="2">
        <f t="shared" si="21"/>
        <v>2558.9200000000001</v>
      </c>
      <c r="P81" s="75"/>
    </row>
  </sheetData>
  <autoFilter ref="A4:Q81"/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pageBreakPreview" topLeftCell="A1" zoomScale="100" workbookViewId="0">
      <selection activeCell="A1" activeCellId="0" sqref="A1"/>
    </sheetView>
  </sheetViews>
  <sheetFormatPr defaultColWidth="8.6796875" defaultRowHeight="14.25"/>
  <cols>
    <col customWidth="1" min="1" max="1" style="25" width="4.2800000000000002"/>
    <col customWidth="1" min="2" max="2" style="25" width="3.71"/>
    <col customWidth="1" min="3" max="3" style="25" width="30"/>
    <col customWidth="1" min="4" max="4" style="25" width="18.859999999999999"/>
    <col customWidth="1" min="5" max="5" style="25" width="14.42"/>
    <col customWidth="1" min="6" max="6" style="25" width="19.710000000000001"/>
  </cols>
  <sheetData>
    <row r="2" ht="15">
      <c r="C2" s="77" t="s">
        <v>123</v>
      </c>
    </row>
    <row r="3" ht="15">
      <c r="C3" s="25" t="s">
        <v>124</v>
      </c>
    </row>
    <row r="4" ht="15">
      <c r="C4" s="25" t="s">
        <v>125</v>
      </c>
    </row>
    <row r="5" ht="15">
      <c r="C5" s="78" t="s">
        <v>126</v>
      </c>
    </row>
    <row r="6" ht="15">
      <c r="C6" s="25" t="s">
        <v>127</v>
      </c>
    </row>
    <row r="7" ht="15">
      <c r="C7" s="79" t="s">
        <v>128</v>
      </c>
    </row>
    <row r="8" ht="15">
      <c r="C8" s="80" t="s">
        <v>129</v>
      </c>
    </row>
    <row r="9" ht="15">
      <c r="C9" s="80" t="s">
        <v>130</v>
      </c>
    </row>
    <row r="10" ht="15">
      <c r="C10" s="80" t="s">
        <v>131</v>
      </c>
    </row>
    <row r="11" ht="15">
      <c r="C11" s="79" t="s">
        <v>128</v>
      </c>
    </row>
    <row r="12" ht="15">
      <c r="C12" s="17" t="s">
        <v>132</v>
      </c>
      <c r="D12" s="81" t="s">
        <v>133</v>
      </c>
      <c r="E12" s="81"/>
      <c r="F12" s="81"/>
    </row>
    <row r="13" ht="60" customHeight="1">
      <c r="C13" s="17"/>
      <c r="D13" s="82" t="s">
        <v>134</v>
      </c>
      <c r="E13" s="82" t="s">
        <v>135</v>
      </c>
      <c r="F13" s="82" t="s">
        <v>136</v>
      </c>
    </row>
    <row r="14" ht="15">
      <c r="C14" s="83" t="s">
        <v>137</v>
      </c>
      <c r="D14" s="84" t="s">
        <v>138</v>
      </c>
      <c r="E14" s="84" t="s">
        <v>138</v>
      </c>
      <c r="F14" s="84" t="s">
        <v>138</v>
      </c>
    </row>
    <row r="15" ht="36">
      <c r="C15" s="83" t="s">
        <v>139</v>
      </c>
      <c r="D15" s="85" t="s">
        <v>140</v>
      </c>
      <c r="E15" s="86" t="s">
        <v>141</v>
      </c>
      <c r="F15" s="87" t="s">
        <v>142</v>
      </c>
    </row>
    <row r="16" ht="36">
      <c r="C16" s="83" t="s">
        <v>143</v>
      </c>
      <c r="D16" s="85" t="s">
        <v>140</v>
      </c>
      <c r="E16" s="86" t="s">
        <v>141</v>
      </c>
      <c r="F16" s="84" t="s">
        <v>138</v>
      </c>
    </row>
    <row r="17" ht="36">
      <c r="C17" s="83" t="s">
        <v>144</v>
      </c>
      <c r="D17" s="88" t="s">
        <v>145</v>
      </c>
      <c r="E17" s="86" t="s">
        <v>141</v>
      </c>
      <c r="F17" s="84" t="s">
        <v>138</v>
      </c>
    </row>
    <row r="18" ht="15">
      <c r="C18" s="83" t="s">
        <v>146</v>
      </c>
      <c r="D18" s="84" t="s">
        <v>138</v>
      </c>
      <c r="E18" s="84" t="s">
        <v>138</v>
      </c>
      <c r="F18" s="84" t="s">
        <v>138</v>
      </c>
    </row>
  </sheetData>
  <mergeCells count="2">
    <mergeCell ref="C12:C13"/>
    <mergeCell ref="D12:F12"/>
  </mergeCells>
  <hyperlinks>
    <hyperlink r:id="rId1" ref="C2"/>
    <hyperlink r:id="rId2" ref="C5"/>
  </hyperlinks>
  <printOptions headings="0" gridLines="0"/>
  <pageMargins left="0.70069444444444484" right="0.70069444444444484" top="0.75208333333333299" bottom="0.75208333333333299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Ледерер Дмитрий Викторович</dc:creator>
  <dc:description/>
  <dc:language>ru-RU</dc:language>
  <cp:revision>21</cp:revision>
  <dcterms:created xsi:type="dcterms:W3CDTF">2006-09-16T00:00:00Z</dcterms:created>
  <dcterms:modified xsi:type="dcterms:W3CDTF">2026-03-04T03:27:49Z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